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personal3\Bibliothek NEU\Formulare\Arbeitszeit_Freistellung\"/>
    </mc:Choice>
  </mc:AlternateContent>
  <xr:revisionPtr revIDLastSave="0" documentId="13_ncr:1_{5C86C215-657A-4E0C-AD90-6E3365E84CEF}" xr6:coauthVersionLast="47" xr6:coauthVersionMax="47" xr10:uidLastSave="{00000000-0000-0000-0000-000000000000}"/>
  <bookViews>
    <workbookView xWindow="810" yWindow="-120" windowWidth="28110" windowHeight="13905" tabRatio="828" firstSheet="1" activeTab="7" xr2:uid="{00000000-000D-0000-FFFF-FFFF00000000}"/>
  </bookViews>
  <sheets>
    <sheet name="01Beispiel" sheetId="45" r:id="rId1"/>
    <sheet name="01HOBsp" sheetId="46" r:id="rId2"/>
    <sheet name="Urlaub" sheetId="13" r:id="rId3"/>
    <sheet name="01" sheetId="1" r:id="rId4"/>
    <sheet name="01HO" sheetId="36" r:id="rId5"/>
    <sheet name="02" sheetId="14" r:id="rId6"/>
    <sheet name="Febalt" sheetId="2" state="hidden" r:id="rId7"/>
    <sheet name="02HO" sheetId="37" r:id="rId8"/>
    <sheet name="03" sheetId="16" r:id="rId9"/>
    <sheet name="Mrzalt" sheetId="3" state="hidden" r:id="rId10"/>
    <sheet name="Apralt" sheetId="4" state="hidden" r:id="rId11"/>
    <sheet name="03HO" sheetId="38" r:id="rId12"/>
    <sheet name="04" sheetId="18" r:id="rId13"/>
    <sheet name="Maialt" sheetId="5" state="hidden" r:id="rId14"/>
    <sheet name="04HO" sheetId="39" r:id="rId15"/>
    <sheet name="05" sheetId="21" r:id="rId16"/>
    <sheet name="Junialt" sheetId="6" state="hidden" r:id="rId17"/>
    <sheet name="05HO" sheetId="40" r:id="rId18"/>
    <sheet name="06" sheetId="24" r:id="rId19"/>
    <sheet name="06HO" sheetId="41" r:id="rId20"/>
    <sheet name="07" sheetId="25" r:id="rId21"/>
    <sheet name="07HO" sheetId="43" r:id="rId22"/>
    <sheet name="08" sheetId="26" r:id="rId23"/>
    <sheet name="Sepalt" sheetId="9" state="hidden" r:id="rId24"/>
    <sheet name="08HO" sheetId="44" r:id="rId25"/>
    <sheet name="09" sheetId="28" r:id="rId26"/>
    <sheet name="09HO" sheetId="23" r:id="rId27"/>
    <sheet name="Julialt" sheetId="7" state="hidden" r:id="rId28"/>
    <sheet name="AugAlt" sheetId="8" state="hidden" r:id="rId29"/>
    <sheet name="10" sheetId="30" r:id="rId30"/>
    <sheet name="Oktalt" sheetId="10" state="hidden" r:id="rId31"/>
    <sheet name="10HO" sheetId="33" r:id="rId32"/>
    <sheet name="11" sheetId="31" r:id="rId33"/>
    <sheet name="Novalt" sheetId="11" state="hidden" r:id="rId34"/>
    <sheet name="11HO" sheetId="34" r:id="rId35"/>
    <sheet name="12" sheetId="32" r:id="rId36"/>
    <sheet name="12HO" sheetId="35" r:id="rId37"/>
    <sheet name="Dezalt" sheetId="12" state="hidden" r:id="rId38"/>
  </sheets>
  <definedNames>
    <definedName name="Bemerkg_bis15" localSheetId="3">'01'!$A$16:$P$16</definedName>
    <definedName name="Bemerkg_bis15" localSheetId="0">'01Beispiel'!$A$16:$P$16</definedName>
    <definedName name="Bemerkg_bis15" localSheetId="5">'02'!$A$16:$P$16</definedName>
    <definedName name="Bemerkg_bis15" localSheetId="8">'03'!$A$16:$P$16</definedName>
    <definedName name="Bemerkg_bis15" localSheetId="12">'04'!$A$16:$P$16</definedName>
    <definedName name="Bemerkg_bis15" localSheetId="15">'05'!$A$16:$P$16</definedName>
    <definedName name="Bemerkg_bis15" localSheetId="18">'06'!$A$16:$P$16</definedName>
    <definedName name="Bemerkg_bis15" localSheetId="20">'07'!$A$16:$P$16</definedName>
    <definedName name="Bemerkg_bis15" localSheetId="22">'08'!$A$16:$P$16</definedName>
    <definedName name="Bemerkg_bis15" localSheetId="25">'09'!$A$16:$P$16</definedName>
    <definedName name="Bemerkg_bis15" localSheetId="29">'10'!$A$16:$P$16</definedName>
    <definedName name="Bemerkg_bis15" localSheetId="32">'11'!$A$16:$P$16</definedName>
    <definedName name="Bemerkg_bis15" localSheetId="35">'12'!$A$16:$P$16</definedName>
    <definedName name="Bemerkg_bis15" localSheetId="10">Apralt!#REF!</definedName>
    <definedName name="Bemerkg_bis15" localSheetId="28">AugAlt!#REF!</definedName>
    <definedName name="Bemerkg_bis15" localSheetId="37">Dezalt!#REF!</definedName>
    <definedName name="Bemerkg_bis15" localSheetId="27">Julialt!#REF!</definedName>
    <definedName name="Bemerkg_bis15" localSheetId="16">Junialt!#REF!</definedName>
    <definedName name="Bemerkg_bis15" localSheetId="13">Maialt!#REF!</definedName>
    <definedName name="Bemerkg_bis15" localSheetId="9">Mrzalt!#REF!</definedName>
    <definedName name="Bemerkg_bis15" localSheetId="33">Novalt!#REF!</definedName>
    <definedName name="Bemerkg_bis15" localSheetId="30">Oktalt!#REF!</definedName>
    <definedName name="Bemerkg_bis15">Febalt!$A$16:$P$16</definedName>
    <definedName name="Bemerkg_bis31" localSheetId="3">'01'!$A$48:$Q$48</definedName>
    <definedName name="Bemerkg_bis31" localSheetId="0">'01Beispiel'!$A$48:$Q$48</definedName>
    <definedName name="Bemerkg_bis31" localSheetId="5">'02'!$A$48:$Q$48</definedName>
    <definedName name="Bemerkg_bis31" localSheetId="8">'03'!$A$48:$Q$48</definedName>
    <definedName name="Bemerkg_bis31" localSheetId="12">'04'!$A$48:$Q$48</definedName>
    <definedName name="Bemerkg_bis31" localSheetId="15">'05'!$A$48:$Q$48</definedName>
    <definedName name="Bemerkg_bis31" localSheetId="18">'06'!$A$48:$Q$48</definedName>
    <definedName name="Bemerkg_bis31" localSheetId="20">'07'!$A$48:$Q$48</definedName>
    <definedName name="Bemerkg_bis31" localSheetId="22">'08'!$A$48:$Q$48</definedName>
    <definedName name="Bemerkg_bis31" localSheetId="25">'09'!$A$48:$Q$48</definedName>
    <definedName name="Bemerkg_bis31" localSheetId="29">'10'!$A$48:$Q$48</definedName>
    <definedName name="Bemerkg_bis31" localSheetId="32">'11'!$A$48:$Q$48</definedName>
    <definedName name="Bemerkg_bis31" localSheetId="35">'12'!$A$48:$Q$48</definedName>
    <definedName name="Bemerkg_bis31" localSheetId="10">Apralt!#REF!</definedName>
    <definedName name="Bemerkg_bis31" localSheetId="28">AugAlt!#REF!</definedName>
    <definedName name="Bemerkg_bis31" localSheetId="37">Dezalt!#REF!</definedName>
    <definedName name="Bemerkg_bis31" localSheetId="27">Julialt!#REF!</definedName>
    <definedName name="Bemerkg_bis31" localSheetId="16">Junialt!#REF!</definedName>
    <definedName name="Bemerkg_bis31" localSheetId="13">Maialt!#REF!</definedName>
    <definedName name="Bemerkg_bis31" localSheetId="9">Mrzalt!#REF!</definedName>
    <definedName name="Bemerkg_bis31" localSheetId="33">Novalt!#REF!</definedName>
    <definedName name="Bemerkg_bis31" localSheetId="30">Oktalt!#REF!</definedName>
    <definedName name="Bemerkg_bis31">Febalt!$A$48:$Q$48</definedName>
    <definedName name="Datumbis15" localSheetId="3">'01'!$A$11:$P$11</definedName>
    <definedName name="Datumbis15" localSheetId="0">'01Beispiel'!$A$11:$P$11</definedName>
    <definedName name="Datumbis15" localSheetId="5">'02'!$A$11:$P$11</definedName>
    <definedName name="Datumbis15" localSheetId="8">'03'!$A$11:$P$11</definedName>
    <definedName name="Datumbis15" localSheetId="12">'04'!$A$11:$P$11</definedName>
    <definedName name="Datumbis15" localSheetId="15">'05'!$A$11:$P$11</definedName>
    <definedName name="Datumbis15" localSheetId="18">'06'!$A$11:$P$11</definedName>
    <definedName name="Datumbis15" localSheetId="20">'07'!$A$11:$P$11</definedName>
    <definedName name="Datumbis15" localSheetId="22">'08'!$A$11:$P$11</definedName>
    <definedName name="Datumbis15" localSheetId="25">'09'!$A$11:$P$11</definedName>
    <definedName name="Datumbis15" localSheetId="29">'10'!$A$11:$P$11</definedName>
    <definedName name="Datumbis15" localSheetId="32">'11'!$A$11:$P$11</definedName>
    <definedName name="Datumbis15" localSheetId="35">'12'!$A$11:$P$11</definedName>
    <definedName name="Datumbis15" localSheetId="10">Apralt!#REF!</definedName>
    <definedName name="Datumbis15" localSheetId="28">AugAlt!#REF!</definedName>
    <definedName name="Datumbis15" localSheetId="37">Dezalt!#REF!</definedName>
    <definedName name="Datumbis15" localSheetId="6">Febalt!$A$11:$P$11</definedName>
    <definedName name="Datumbis15" localSheetId="27">Julialt!#REF!</definedName>
    <definedName name="Datumbis15" localSheetId="16">Junialt!#REF!</definedName>
    <definedName name="Datumbis15" localSheetId="13">Maialt!#REF!</definedName>
    <definedName name="Datumbis15" localSheetId="9">Mrzalt!#REF!</definedName>
    <definedName name="Datumbis15" localSheetId="33">Novalt!#REF!</definedName>
    <definedName name="Datumbis15" localSheetId="30">Oktalt!#REF!</definedName>
    <definedName name="Datumbis15">Febalt!$A$11:$P$11</definedName>
    <definedName name="DatumBis31" localSheetId="3">'01'!$A$43:$Q$43</definedName>
    <definedName name="DatumBis31" localSheetId="0">'01Beispiel'!$A$43:$Q$43</definedName>
    <definedName name="DatumBis31" localSheetId="5">'02'!$A$43:$Q$43</definedName>
    <definedName name="DatumBis31" localSheetId="8">'03'!$A$43:$Q$43</definedName>
    <definedName name="DatumBis31" localSheetId="12">'04'!$A$43:$Q$43</definedName>
    <definedName name="DatumBis31" localSheetId="15">'05'!$A$43:$Q$43</definedName>
    <definedName name="DatumBis31" localSheetId="18">'06'!$A$43:$Q$43</definedName>
    <definedName name="DatumBis31" localSheetId="20">'07'!$A$43:$Q$43</definedName>
    <definedName name="DatumBis31" localSheetId="22">'08'!$A$43:$Q$43</definedName>
    <definedName name="DatumBis31" localSheetId="25">'09'!$A$43:$Q$43</definedName>
    <definedName name="DatumBis31" localSheetId="29">'10'!$A$43:$Q$43</definedName>
    <definedName name="DatumBis31" localSheetId="32">'11'!$A$43:$Q$43</definedName>
    <definedName name="DatumBis31" localSheetId="35">'12'!$A$43:$Q$43</definedName>
    <definedName name="DatumBis31" localSheetId="10">Apralt!#REF!</definedName>
    <definedName name="DatumBis31" localSheetId="28">AugAlt!#REF!</definedName>
    <definedName name="DatumBis31" localSheetId="37">Dezalt!#REF!</definedName>
    <definedName name="DatumBis31" localSheetId="27">Julialt!#REF!</definedName>
    <definedName name="DatumBis31" localSheetId="16">Junialt!#REF!</definedName>
    <definedName name="DatumBis31" localSheetId="13">Maialt!#REF!</definedName>
    <definedName name="DatumBis31" localSheetId="9">Mrzalt!#REF!</definedName>
    <definedName name="DatumBis31" localSheetId="33">Novalt!#REF!</definedName>
    <definedName name="DatumBis31" localSheetId="30">Oktalt!#REF!</definedName>
    <definedName name="DatumBis31">Febalt!$A$43:$Q$43</definedName>
    <definedName name="_xlnm.Print_Area" localSheetId="3">'01'!$A$1:$Q$79</definedName>
    <definedName name="_xlnm.Print_Area" localSheetId="4">'01HO'!$A$1:$AX$39</definedName>
    <definedName name="_xlnm.Print_Area" localSheetId="5">'02'!$A$1:$Q$78</definedName>
    <definedName name="_xlnm.Print_Area" localSheetId="7">'02HO'!$A$1:$O$38</definedName>
    <definedName name="_xlnm.Print_Area" localSheetId="8">'03'!$A$1:$Q$78</definedName>
    <definedName name="_xlnm.Print_Area" localSheetId="11">'03HO'!$A$1:$O$63</definedName>
    <definedName name="_xlnm.Print_Area" localSheetId="12">'04'!$A$1:$Q$79</definedName>
    <definedName name="_xlnm.Print_Area" localSheetId="14">'04HO'!$A$1:$O$40</definedName>
    <definedName name="_xlnm.Print_Area" localSheetId="15">'05'!$A$1:$Q$78</definedName>
    <definedName name="_xlnm.Print_Area" localSheetId="17">'05HO'!$A$1:$O$38</definedName>
    <definedName name="_xlnm.Print_Area" localSheetId="18">'06'!$A$1:$Q$78</definedName>
    <definedName name="_xlnm.Print_Area" localSheetId="19">'06HO'!$A$1:$O$64</definedName>
    <definedName name="_xlnm.Print_Area" localSheetId="20">'07'!$A$1:$Q$78</definedName>
    <definedName name="_xlnm.Print_Area" localSheetId="21">'07HO'!$A$1:$O$38</definedName>
    <definedName name="_xlnm.Print_Area" localSheetId="22">'08'!$A$1:$Q$78</definedName>
    <definedName name="_xlnm.Print_Area" localSheetId="24">'08HO'!$A$1:$O$38</definedName>
    <definedName name="_xlnm.Print_Area" localSheetId="25">'09'!$A$1:$Q$79</definedName>
    <definedName name="_xlnm.Print_Area" localSheetId="26">'09HO'!$A$1:$O$63</definedName>
    <definedName name="_xlnm.Print_Area" localSheetId="29">'10'!$A$1:$Q$78</definedName>
    <definedName name="_xlnm.Print_Area" localSheetId="31">'10HO'!$A$1:$O$62</definedName>
    <definedName name="_xlnm.Print_Area" localSheetId="32">'11'!$A$1:$Q$78</definedName>
    <definedName name="_xlnm.Print_Area" localSheetId="34">'11HO'!$A$1:$O$38</definedName>
    <definedName name="_xlnm.Print_Area" localSheetId="35">'12'!$A$1:$Q$78</definedName>
    <definedName name="_xlnm.Print_Area" localSheetId="36">'12HO'!$A$1:$O$38</definedName>
    <definedName name="ersterTag_imMonat" localSheetId="3">'01'!$B$5</definedName>
    <definedName name="ersterTag_imMonat" localSheetId="0">'01Beispiel'!$B$5</definedName>
    <definedName name="ersterTag_imMonat" localSheetId="5">'02'!$B$5</definedName>
    <definedName name="ersterTag_imMonat" localSheetId="8">'03'!$B$5</definedName>
    <definedName name="ersterTag_imMonat" localSheetId="12">'04'!$B$5</definedName>
    <definedName name="ersterTag_imMonat" localSheetId="15">'05'!$B$5</definedName>
    <definedName name="ersterTag_imMonat" localSheetId="18">'06'!$B$5</definedName>
    <definedName name="ersterTag_imMonat" localSheetId="20">'07'!$B$5</definedName>
    <definedName name="ersterTag_imMonat" localSheetId="22">'08'!$B$5</definedName>
    <definedName name="ersterTag_imMonat" localSheetId="25">'09'!$B$5</definedName>
    <definedName name="ersterTag_imMonat" localSheetId="29">'10'!$B$5</definedName>
    <definedName name="ersterTag_imMonat" localSheetId="32">'11'!$B$5</definedName>
    <definedName name="ersterTag_imMonat" localSheetId="35">'12'!$B$5</definedName>
    <definedName name="ersterTag_imMonat" localSheetId="10">Apralt!#REF!</definedName>
    <definedName name="ersterTag_imMonat" localSheetId="28">AugAlt!#REF!</definedName>
    <definedName name="ersterTag_imMonat" localSheetId="37">Dezalt!#REF!</definedName>
    <definedName name="ersterTag_imMonat" localSheetId="27">Julialt!#REF!</definedName>
    <definedName name="ersterTag_imMonat" localSheetId="16">Junialt!#REF!</definedName>
    <definedName name="ersterTag_imMonat" localSheetId="13">Maialt!#REF!</definedName>
    <definedName name="ersterTag_imMonat" localSheetId="9">Mrzalt!#REF!</definedName>
    <definedName name="ersterTag_imMonat" localSheetId="33">Novalt!#REF!</definedName>
    <definedName name="ersterTag_imMonat" localSheetId="30">Oktalt!#REF!</definedName>
    <definedName name="ersterTag_imMonat">Febalt!$B$4</definedName>
    <definedName name="Ist" localSheetId="3">'01'!#REF!</definedName>
    <definedName name="Ist" localSheetId="0">'01Beispiel'!#REF!</definedName>
    <definedName name="Ist" localSheetId="5">'02'!#REF!</definedName>
    <definedName name="Ist" localSheetId="8">'03'!#REF!</definedName>
    <definedName name="Ist" localSheetId="12">'04'!#REF!</definedName>
    <definedName name="Ist" localSheetId="15">'05'!#REF!</definedName>
    <definedName name="Ist" localSheetId="18">'06'!#REF!</definedName>
    <definedName name="Ist" localSheetId="20">'07'!#REF!</definedName>
    <definedName name="Ist" localSheetId="22">'08'!#REF!</definedName>
    <definedName name="Ist" localSheetId="25">'09'!#REF!</definedName>
    <definedName name="Ist" localSheetId="29">'10'!#REF!</definedName>
    <definedName name="Ist" localSheetId="32">'11'!#REF!</definedName>
    <definedName name="Ist" localSheetId="35">'12'!#REF!</definedName>
    <definedName name="Ist" localSheetId="10">Apralt!#REF!</definedName>
    <definedName name="Ist" localSheetId="28">AugAlt!#REF!</definedName>
    <definedName name="Ist" localSheetId="37">Dezalt!#REF!</definedName>
    <definedName name="Ist" localSheetId="27">Julialt!#REF!</definedName>
    <definedName name="Ist" localSheetId="16">Junialt!#REF!</definedName>
    <definedName name="Ist" localSheetId="13">Maialt!#REF!</definedName>
    <definedName name="Ist" localSheetId="9">Mrzalt!#REF!</definedName>
    <definedName name="Ist" localSheetId="33">Novalt!#REF!</definedName>
    <definedName name="Ist" localSheetId="30">Oktalt!#REF!</definedName>
    <definedName name="Ist">Febalt!$Q$68</definedName>
    <definedName name="max_amTag" localSheetId="3">'01'!$I$2</definedName>
    <definedName name="max_amTag" localSheetId="0">'01Beispiel'!$I$2</definedName>
    <definedName name="max_amTag" localSheetId="5">'02'!$I$2</definedName>
    <definedName name="max_amTag" localSheetId="8">'03'!$I$2</definedName>
    <definedName name="max_amTag" localSheetId="12">'04'!$I$2</definedName>
    <definedName name="max_amTag" localSheetId="15">'05'!$I$2</definedName>
    <definedName name="max_amTag" localSheetId="18">'06'!$I$2</definedName>
    <definedName name="max_amTag" localSheetId="20">'07'!$I$2</definedName>
    <definedName name="max_amTag" localSheetId="22">'08'!$I$2</definedName>
    <definedName name="max_amTag" localSheetId="25">'09'!$I$2</definedName>
    <definedName name="max_amTag" localSheetId="29">'10'!$I$2</definedName>
    <definedName name="max_amTag" localSheetId="32">'11'!$I$2</definedName>
    <definedName name="max_amTag" localSheetId="35">'12'!$I$2</definedName>
    <definedName name="max_amTag" localSheetId="10">Apralt!#REF!</definedName>
    <definedName name="max_amTag" localSheetId="28">AugAlt!#REF!</definedName>
    <definedName name="max_amTag" localSheetId="37">Dezalt!#REF!</definedName>
    <definedName name="max_amTag" localSheetId="27">Julialt!#REF!</definedName>
    <definedName name="max_amTag" localSheetId="16">Junialt!#REF!</definedName>
    <definedName name="max_amTag" localSheetId="13">Maialt!#REF!</definedName>
    <definedName name="max_amTag" localSheetId="9">Mrzalt!#REF!</definedName>
    <definedName name="max_amTag" localSheetId="33">Novalt!#REF!</definedName>
    <definedName name="max_amTag" localSheetId="30">Oktalt!#REF!</definedName>
    <definedName name="max_amTag">Febalt!$I$2</definedName>
    <definedName name="max_amTag_MM" localSheetId="3">'01'!$C$10</definedName>
    <definedName name="max_amTag_MM" localSheetId="0">'01Beispiel'!$C$10</definedName>
    <definedName name="max_amTag_MM" localSheetId="4">Febalt!#REF!</definedName>
    <definedName name="max_amTag_MM" localSheetId="1">Febalt!#REF!</definedName>
    <definedName name="max_amTag_MM" localSheetId="5">'02'!$C$10</definedName>
    <definedName name="max_amTag_MM" localSheetId="7">Febalt!#REF!</definedName>
    <definedName name="max_amTag_MM" localSheetId="8">'03'!$C$10</definedName>
    <definedName name="max_amTag_MM" localSheetId="11">Febalt!#REF!</definedName>
    <definedName name="max_amTag_MM" localSheetId="12">'04'!$C$10</definedName>
    <definedName name="max_amTag_MM" localSheetId="14">Febalt!#REF!</definedName>
    <definedName name="max_amTag_MM" localSheetId="15">'05'!$C$10</definedName>
    <definedName name="max_amTag_MM" localSheetId="17">Febalt!#REF!</definedName>
    <definedName name="max_amTag_MM" localSheetId="18">'06'!$C$10</definedName>
    <definedName name="max_amTag_MM" localSheetId="19">Febalt!#REF!</definedName>
    <definedName name="max_amTag_MM" localSheetId="20">'07'!$C$10</definedName>
    <definedName name="max_amTag_MM" localSheetId="21">Febalt!#REF!</definedName>
    <definedName name="max_amTag_MM" localSheetId="22">'08'!$C$10</definedName>
    <definedName name="max_amTag_MM" localSheetId="24">Febalt!#REF!</definedName>
    <definedName name="max_amTag_MM" localSheetId="25">'09'!$C$10</definedName>
    <definedName name="max_amTag_MM" localSheetId="26">Febalt!#REF!</definedName>
    <definedName name="max_amTag_MM" localSheetId="29">'10'!$C$10</definedName>
    <definedName name="max_amTag_MM" localSheetId="31">Febalt!#REF!</definedName>
    <definedName name="max_amTag_MM" localSheetId="32">'11'!$C$10</definedName>
    <definedName name="max_amTag_MM" localSheetId="34">Febalt!#REF!</definedName>
    <definedName name="max_amTag_MM" localSheetId="35">'12'!$C$10</definedName>
    <definedName name="max_amTag_MM" localSheetId="36">Febalt!#REF!</definedName>
    <definedName name="max_amTag_MM" localSheetId="10">Apralt!#REF!</definedName>
    <definedName name="max_amTag_MM" localSheetId="28">AugAlt!#REF!</definedName>
    <definedName name="max_amTag_MM" localSheetId="37">Dezalt!#REF!</definedName>
    <definedName name="max_amTag_MM" localSheetId="27">Julialt!#REF!</definedName>
    <definedName name="max_amTag_MM" localSheetId="16">Junialt!#REF!</definedName>
    <definedName name="max_amTag_MM" localSheetId="13">Maialt!#REF!</definedName>
    <definedName name="max_amTag_MM" localSheetId="9">Mrzalt!#REF!</definedName>
    <definedName name="max_amTag_MM" localSheetId="33">Novalt!#REF!</definedName>
    <definedName name="max_amTag_MM" localSheetId="30">Oktalt!#REF!</definedName>
    <definedName name="max_amTag_MM">Febalt!#REF!</definedName>
    <definedName name="max_imMonat" localSheetId="3">'01'!$I$3</definedName>
    <definedName name="max_imMonat" localSheetId="0">'01Beispiel'!$I$3</definedName>
    <definedName name="max_imMonat" localSheetId="5">'02'!$I$3</definedName>
    <definedName name="max_imMonat" localSheetId="8">'03'!$I$3</definedName>
    <definedName name="max_imMonat" localSheetId="12">'04'!$I$3</definedName>
    <definedName name="max_imMonat" localSheetId="15">'05'!$I$3</definedName>
    <definedName name="max_imMonat" localSheetId="18">'06'!$I$3</definedName>
    <definedName name="max_imMonat" localSheetId="20">'07'!$I$3</definedName>
    <definedName name="max_imMonat" localSheetId="22">'08'!$I$3</definedName>
    <definedName name="max_imMonat" localSheetId="25">'09'!$I$3</definedName>
    <definedName name="max_imMonat" localSheetId="29">'10'!$I$3</definedName>
    <definedName name="max_imMonat" localSheetId="32">'11'!$I$3</definedName>
    <definedName name="max_imMonat" localSheetId="35">'12'!$I$3</definedName>
    <definedName name="max_imMonat" localSheetId="10">Apralt!#REF!</definedName>
    <definedName name="max_imMonat" localSheetId="28">AugAlt!#REF!</definedName>
    <definedName name="max_imMonat" localSheetId="37">Dezalt!#REF!</definedName>
    <definedName name="max_imMonat" localSheetId="27">Julialt!#REF!</definedName>
    <definedName name="max_imMonat" localSheetId="16">Junialt!#REF!</definedName>
    <definedName name="max_imMonat" localSheetId="13">Maialt!#REF!</definedName>
    <definedName name="max_imMonat" localSheetId="9">Mrzalt!#REF!</definedName>
    <definedName name="max_imMonat" localSheetId="33">Novalt!#REF!</definedName>
    <definedName name="max_imMonat" localSheetId="30">Oktalt!#REF!</definedName>
    <definedName name="max_imMonat">Febalt!$I$3</definedName>
    <definedName name="max_imMonat_MM" localSheetId="3">'01'!$O$9</definedName>
    <definedName name="max_imMonat_MM" localSheetId="0">'01Beispiel'!$O$9</definedName>
    <definedName name="max_imMonat_MM" localSheetId="4">Febalt!#REF!</definedName>
    <definedName name="max_imMonat_MM" localSheetId="1">Febalt!#REF!</definedName>
    <definedName name="max_imMonat_MM" localSheetId="5">'02'!$O$9</definedName>
    <definedName name="max_imMonat_MM" localSheetId="7">Febalt!#REF!</definedName>
    <definedName name="max_imMonat_MM" localSheetId="8">'03'!$O$9</definedName>
    <definedName name="max_imMonat_MM" localSheetId="11">Febalt!#REF!</definedName>
    <definedName name="max_imMonat_MM" localSheetId="12">'04'!$O$9</definedName>
    <definedName name="max_imMonat_MM" localSheetId="14">Febalt!#REF!</definedName>
    <definedName name="max_imMonat_MM" localSheetId="15">'05'!$O$9</definedName>
    <definedName name="max_imMonat_MM" localSheetId="17">Febalt!#REF!</definedName>
    <definedName name="max_imMonat_MM" localSheetId="18">'06'!$O$9</definedName>
    <definedName name="max_imMonat_MM" localSheetId="19">Febalt!#REF!</definedName>
    <definedName name="max_imMonat_MM" localSheetId="20">'07'!$O$9</definedName>
    <definedName name="max_imMonat_MM" localSheetId="21">Febalt!#REF!</definedName>
    <definedName name="max_imMonat_MM" localSheetId="22">'08'!$O$9</definedName>
    <definedName name="max_imMonat_MM" localSheetId="24">Febalt!#REF!</definedName>
    <definedName name="max_imMonat_MM" localSheetId="25">'09'!$O$9</definedName>
    <definedName name="max_imMonat_MM" localSheetId="26">Febalt!#REF!</definedName>
    <definedName name="max_imMonat_MM" localSheetId="29">'10'!$O$9</definedName>
    <definedName name="max_imMonat_MM" localSheetId="31">Febalt!#REF!</definedName>
    <definedName name="max_imMonat_MM" localSheetId="32">'11'!$O$9</definedName>
    <definedName name="max_imMonat_MM" localSheetId="34">Febalt!#REF!</definedName>
    <definedName name="max_imMonat_MM" localSheetId="35">'12'!$O$9</definedName>
    <definedName name="max_imMonat_MM" localSheetId="36">Febalt!#REF!</definedName>
    <definedName name="max_imMonat_MM" localSheetId="10">Apralt!#REF!</definedName>
    <definedName name="max_imMonat_MM" localSheetId="28">AugAlt!#REF!</definedName>
    <definedName name="max_imMonat_MM" localSheetId="37">Dezalt!#REF!</definedName>
    <definedName name="max_imMonat_MM" localSheetId="27">Julialt!#REF!</definedName>
    <definedName name="max_imMonat_MM" localSheetId="16">Junialt!#REF!</definedName>
    <definedName name="max_imMonat_MM" localSheetId="13">Maialt!#REF!</definedName>
    <definedName name="max_imMonat_MM" localSheetId="9">Mrzalt!#REF!</definedName>
    <definedName name="max_imMonat_MM" localSheetId="33">Novalt!#REF!</definedName>
    <definedName name="max_imMonat_MM" localSheetId="30">Oktalt!#REF!</definedName>
    <definedName name="max_imMonat_MM">Febalt!#REF!</definedName>
    <definedName name="neuesSaldo" localSheetId="3">'01'!#REF!</definedName>
    <definedName name="neuesSaldo" localSheetId="0">'01Beispiel'!#REF!</definedName>
    <definedName name="neuesSaldo" localSheetId="5">'02'!#REF!</definedName>
    <definedName name="neuesSaldo" localSheetId="8">'03'!#REF!</definedName>
    <definedName name="neuesSaldo" localSheetId="12">'04'!#REF!</definedName>
    <definedName name="neuesSaldo" localSheetId="15">'05'!#REF!</definedName>
    <definedName name="neuesSaldo" localSheetId="18">'06'!#REF!</definedName>
    <definedName name="neuesSaldo" localSheetId="20">'07'!#REF!</definedName>
    <definedName name="neuesSaldo" localSheetId="22">'08'!#REF!</definedName>
    <definedName name="neuesSaldo" localSheetId="25">'09'!#REF!</definedName>
    <definedName name="neuesSaldo" localSheetId="29">'10'!#REF!</definedName>
    <definedName name="neuesSaldo" localSheetId="32">'11'!#REF!</definedName>
    <definedName name="neuesSaldo" localSheetId="35">'12'!#REF!</definedName>
    <definedName name="neuesSaldo" localSheetId="10">Apralt!#REF!</definedName>
    <definedName name="neuesSaldo" localSheetId="28">AugAlt!#REF!</definedName>
    <definedName name="neuesSaldo" localSheetId="37">Dezalt!#REF!</definedName>
    <definedName name="neuesSaldo" localSheetId="27">Julialt!#REF!</definedName>
    <definedName name="neuesSaldo" localSheetId="16">Junialt!#REF!</definedName>
    <definedName name="neuesSaldo" localSheetId="13">Maialt!#REF!</definedName>
    <definedName name="neuesSaldo" localSheetId="9">Mrzalt!#REF!</definedName>
    <definedName name="neuesSaldo" localSheetId="33">Novalt!#REF!</definedName>
    <definedName name="neuesSaldo" localSheetId="30">Oktalt!#REF!</definedName>
    <definedName name="neuesSaldo">Febalt!$Q$69</definedName>
    <definedName name="nnn" localSheetId="0">Sepalt!#REF!</definedName>
    <definedName name="nnn" localSheetId="4">Sepalt!#REF!</definedName>
    <definedName name="nnn" localSheetId="1">Sepalt!#REF!</definedName>
    <definedName name="nnn" localSheetId="5">Sepalt!#REF!</definedName>
    <definedName name="nnn" localSheetId="7">Sepalt!#REF!</definedName>
    <definedName name="nnn" localSheetId="8">Sepalt!#REF!</definedName>
    <definedName name="nnn" localSheetId="11">Sepalt!#REF!</definedName>
    <definedName name="nnn" localSheetId="12">Sepalt!#REF!</definedName>
    <definedName name="nnn" localSheetId="14">Sepalt!#REF!</definedName>
    <definedName name="nnn" localSheetId="15">Sepalt!#REF!</definedName>
    <definedName name="nnn" localSheetId="17">Sepalt!#REF!</definedName>
    <definedName name="nnn" localSheetId="18">Sepalt!#REF!</definedName>
    <definedName name="nnn" localSheetId="19">Sepalt!#REF!</definedName>
    <definedName name="nnn" localSheetId="20">Sepalt!#REF!</definedName>
    <definedName name="nnn" localSheetId="21">Sepalt!#REF!</definedName>
    <definedName name="nnn" localSheetId="22">Sepalt!#REF!</definedName>
    <definedName name="nnn" localSheetId="24">Sepalt!#REF!</definedName>
    <definedName name="nnn" localSheetId="25">Sepalt!#REF!</definedName>
    <definedName name="nnn" localSheetId="26">Sepalt!#REF!</definedName>
    <definedName name="nnn" localSheetId="29">Sepalt!#REF!</definedName>
    <definedName name="nnn" localSheetId="31">Sepalt!#REF!</definedName>
    <definedName name="nnn" localSheetId="32">Sepalt!#REF!</definedName>
    <definedName name="nnn" localSheetId="34">Sepalt!#REF!</definedName>
    <definedName name="nnn" localSheetId="35">Sepalt!#REF!</definedName>
    <definedName name="nnn" localSheetId="36">Sepalt!#REF!</definedName>
    <definedName name="nnn">Sepalt!#REF!</definedName>
    <definedName name="Print_Area" localSheetId="3">'01'!$A$1:$Q$78</definedName>
    <definedName name="Print_Area" localSheetId="4">'01HO'!$A$1:$O$38</definedName>
    <definedName name="Print_Area" localSheetId="7">'02HO'!$A$1:$O$38</definedName>
    <definedName name="Print_Area" localSheetId="8">'03'!$A$1:$Q$79</definedName>
    <definedName name="Print_Area" localSheetId="11">'03HO'!$A$1:$O$40</definedName>
    <definedName name="Print_Area" localSheetId="12">'04'!$A$1:$Q$78</definedName>
    <definedName name="Print_Area" localSheetId="15">'05'!$A$1:$Q$79</definedName>
    <definedName name="Print_Area" localSheetId="17">'05HO'!$A$1:$O$38</definedName>
    <definedName name="Print_Area" localSheetId="18">'06'!$A$1:$Q$79</definedName>
    <definedName name="Print_Area" localSheetId="19">'06HO'!$A$1:$O$38</definedName>
    <definedName name="Print_Area" localSheetId="20">'07'!$A$1:$Q$79</definedName>
    <definedName name="Print_Area" localSheetId="21">'07HO'!$A$1:$O$40</definedName>
    <definedName name="Print_Area" localSheetId="22">'08'!$A$1:$Q$79</definedName>
    <definedName name="Print_Area" localSheetId="24">'08HO'!$A$1:$O$38</definedName>
    <definedName name="Print_Area" localSheetId="25">'09'!$A$1:$Q$78</definedName>
    <definedName name="Print_Area" localSheetId="26">'09HO'!$A$1:$O$38</definedName>
    <definedName name="Saldo_Vormonat" localSheetId="3">'01'!$I$10</definedName>
    <definedName name="Saldo_Vormonat" localSheetId="0">'01Beispiel'!$I$10</definedName>
    <definedName name="Saldo_Vormonat" localSheetId="4">Febalt!#REF!</definedName>
    <definedName name="Saldo_Vormonat" localSheetId="1">Febalt!#REF!</definedName>
    <definedName name="Saldo_Vormonat" localSheetId="5">'02'!$I$10</definedName>
    <definedName name="Saldo_Vormonat" localSheetId="7">Febalt!#REF!</definedName>
    <definedName name="Saldo_Vormonat" localSheetId="8">'03'!$I$10</definedName>
    <definedName name="Saldo_Vormonat" localSheetId="11">Febalt!#REF!</definedName>
    <definedName name="Saldo_Vormonat" localSheetId="12">'04'!$I$10</definedName>
    <definedName name="Saldo_Vormonat" localSheetId="14">Febalt!#REF!</definedName>
    <definedName name="Saldo_Vormonat" localSheetId="15">'05'!$I$10</definedName>
    <definedName name="Saldo_Vormonat" localSheetId="17">Febalt!#REF!</definedName>
    <definedName name="Saldo_Vormonat" localSheetId="18">'06'!$I$10</definedName>
    <definedName name="Saldo_Vormonat" localSheetId="19">Febalt!#REF!</definedName>
    <definedName name="Saldo_Vormonat" localSheetId="20">'07'!$I$10</definedName>
    <definedName name="Saldo_Vormonat" localSheetId="21">Febalt!#REF!</definedName>
    <definedName name="Saldo_Vormonat" localSheetId="22">'08'!$I$10</definedName>
    <definedName name="Saldo_Vormonat" localSheetId="24">Febalt!#REF!</definedName>
    <definedName name="Saldo_Vormonat" localSheetId="25">'09'!$I$10</definedName>
    <definedName name="Saldo_Vormonat" localSheetId="26">Febalt!#REF!</definedName>
    <definedName name="Saldo_Vormonat" localSheetId="29">'10'!$I$10</definedName>
    <definedName name="Saldo_Vormonat" localSheetId="31">Febalt!#REF!</definedName>
    <definedName name="Saldo_Vormonat" localSheetId="32">'11'!$I$10</definedName>
    <definedName name="Saldo_Vormonat" localSheetId="34">Febalt!#REF!</definedName>
    <definedName name="Saldo_Vormonat" localSheetId="35">'12'!$I$10</definedName>
    <definedName name="Saldo_Vormonat" localSheetId="36">Febalt!#REF!</definedName>
    <definedName name="Saldo_Vormonat" localSheetId="10">Apralt!#REF!</definedName>
    <definedName name="Saldo_Vormonat" localSheetId="28">AugAlt!#REF!</definedName>
    <definedName name="Saldo_Vormonat" localSheetId="37">Dezalt!#REF!</definedName>
    <definedName name="Saldo_Vormonat" localSheetId="27">Julialt!#REF!</definedName>
    <definedName name="Saldo_Vormonat" localSheetId="16">Junialt!#REF!</definedName>
    <definedName name="Saldo_Vormonat" localSheetId="13">Maialt!#REF!</definedName>
    <definedName name="Saldo_Vormonat" localSheetId="9">Mrzalt!#REF!</definedName>
    <definedName name="Saldo_Vormonat" localSheetId="33">Novalt!#REF!</definedName>
    <definedName name="Saldo_Vormonat" localSheetId="30">Oktalt!#REF!</definedName>
    <definedName name="Saldo_Vormonat">Febalt!#REF!</definedName>
    <definedName name="SaldoVorm" localSheetId="0">Sepalt!#REF!</definedName>
    <definedName name="SaldoVorm" localSheetId="4">Sepalt!#REF!</definedName>
    <definedName name="SaldoVorm" localSheetId="1">Sepalt!#REF!</definedName>
    <definedName name="SaldoVorm" localSheetId="5">Sepalt!#REF!</definedName>
    <definedName name="SaldoVorm" localSheetId="7">Sepalt!#REF!</definedName>
    <definedName name="SaldoVorm" localSheetId="8">Sepalt!#REF!</definedName>
    <definedName name="SaldoVorm" localSheetId="11">Sepalt!#REF!</definedName>
    <definedName name="SaldoVorm" localSheetId="12">Sepalt!#REF!</definedName>
    <definedName name="SaldoVorm" localSheetId="14">Sepalt!#REF!</definedName>
    <definedName name="SaldoVorm" localSheetId="15">Sepalt!#REF!</definedName>
    <definedName name="SaldoVorm" localSheetId="17">Sepalt!#REF!</definedName>
    <definedName name="SaldoVorm" localSheetId="18">Sepalt!#REF!</definedName>
    <definedName name="SaldoVorm" localSheetId="19">Sepalt!#REF!</definedName>
    <definedName name="SaldoVorm" localSheetId="20">Sepalt!#REF!</definedName>
    <definedName name="SaldoVorm" localSheetId="21">Sepalt!#REF!</definedName>
    <definedName name="SaldoVorm" localSheetId="22">Sepalt!#REF!</definedName>
    <definedName name="SaldoVorm" localSheetId="24">Sepalt!#REF!</definedName>
    <definedName name="SaldoVorm" localSheetId="25">Sepalt!#REF!</definedName>
    <definedName name="SaldoVorm" localSheetId="26">Sepalt!#REF!</definedName>
    <definedName name="SaldoVorm" localSheetId="29">Sepalt!#REF!</definedName>
    <definedName name="SaldoVorm" localSheetId="31">Sepalt!#REF!</definedName>
    <definedName name="SaldoVorm" localSheetId="32">Sepalt!#REF!</definedName>
    <definedName name="SaldoVorm" localSheetId="34">Sepalt!#REF!</definedName>
    <definedName name="SaldoVorm" localSheetId="35">Sepalt!#REF!</definedName>
    <definedName name="SaldoVorm" localSheetId="36">Sepalt!#REF!</definedName>
    <definedName name="SaldoVorm">Sepalt!#REF!</definedName>
    <definedName name="Soll_amTag" localSheetId="3">'01'!$I$1</definedName>
    <definedName name="Soll_amTag" localSheetId="0">'01Beispiel'!$I$1</definedName>
    <definedName name="Soll_amTag" localSheetId="5">'02'!$I$1</definedName>
    <definedName name="Soll_amTag" localSheetId="8">'03'!$I$1</definedName>
    <definedName name="Soll_amTag" localSheetId="12">'04'!$I$1</definedName>
    <definedName name="Soll_amTag" localSheetId="15">'05'!$I$1</definedName>
    <definedName name="Soll_amTag" localSheetId="18">'06'!$I$1</definedName>
    <definedName name="Soll_amTag" localSheetId="20">'07'!$I$1</definedName>
    <definedName name="Soll_amTag" localSheetId="22">'08'!$I$1</definedName>
    <definedName name="Soll_amTag" localSheetId="25">'09'!$I$1</definedName>
    <definedName name="Soll_amTag" localSheetId="29">'10'!$I$1</definedName>
    <definedName name="Soll_amTag" localSheetId="32">'11'!$I$1</definedName>
    <definedName name="Soll_amTag" localSheetId="35">'12'!$I$1</definedName>
    <definedName name="Soll_amTag" localSheetId="10">Apralt!#REF!</definedName>
    <definedName name="Soll_amTag" localSheetId="28">AugAlt!#REF!</definedName>
    <definedName name="Soll_amTag" localSheetId="37">Dezalt!#REF!</definedName>
    <definedName name="Soll_amTag" localSheetId="27">Julialt!#REF!</definedName>
    <definedName name="Soll_amTag" localSheetId="16">Junialt!#REF!</definedName>
    <definedName name="Soll_amTag" localSheetId="13">Maialt!#REF!</definedName>
    <definedName name="Soll_amTag" localSheetId="9">Mrzalt!#REF!</definedName>
    <definedName name="Soll_amTag" localSheetId="33">Novalt!#REF!</definedName>
    <definedName name="Soll_amTag" localSheetId="30">Oktalt!#REF!</definedName>
    <definedName name="Soll_amTag">Febalt!$I$1</definedName>
    <definedName name="Soll_bis15" localSheetId="3">'01'!$A$19:$P$19</definedName>
    <definedName name="Soll_bis15" localSheetId="0">'01Beispiel'!$A$19:$P$19</definedName>
    <definedName name="Soll_bis15" localSheetId="5">'02'!$A$19:$P$19</definedName>
    <definedName name="Soll_bis15" localSheetId="8">'03'!$A$19:$P$19</definedName>
    <definedName name="Soll_bis15" localSheetId="12">'04'!$A$19:$P$19</definedName>
    <definedName name="Soll_bis15" localSheetId="15">'05'!$A$19:$P$19</definedName>
    <definedName name="Soll_bis15" localSheetId="18">'06'!$A$19:$P$19</definedName>
    <definedName name="Soll_bis15" localSheetId="20">'07'!$A$19:$P$19</definedName>
    <definedName name="Soll_bis15" localSheetId="22">'08'!$A$19:$P$19</definedName>
    <definedName name="Soll_bis15" localSheetId="25">'09'!$A$19:$P$19</definedName>
    <definedName name="Soll_bis15" localSheetId="29">'10'!$A$19:$P$19</definedName>
    <definedName name="Soll_bis15" localSheetId="32">'11'!$A$19:$P$19</definedName>
    <definedName name="Soll_bis15" localSheetId="35">'12'!$A$19:$P$19</definedName>
    <definedName name="Soll_bis15" localSheetId="10">Apralt!#REF!</definedName>
    <definedName name="Soll_bis15" localSheetId="28">AugAlt!#REF!</definedName>
    <definedName name="Soll_bis15" localSheetId="37">Dezalt!#REF!</definedName>
    <definedName name="Soll_bis15" localSheetId="27">Julialt!#REF!</definedName>
    <definedName name="Soll_bis15" localSheetId="16">Junialt!#REF!</definedName>
    <definedName name="Soll_bis15" localSheetId="13">Maialt!#REF!</definedName>
    <definedName name="Soll_bis15" localSheetId="9">Mrzalt!#REF!</definedName>
    <definedName name="Soll_bis15" localSheetId="33">Novalt!#REF!</definedName>
    <definedName name="Soll_bis15" localSheetId="30">Oktalt!#REF!</definedName>
    <definedName name="Soll_bis15">Febalt!$A$19:$P$19</definedName>
    <definedName name="Soll_bis31" localSheetId="3">'01'!$A$51:$Q$51</definedName>
    <definedName name="Soll_bis31" localSheetId="0">'01Beispiel'!$A$51:$Q$51</definedName>
    <definedName name="Soll_bis31" localSheetId="5">'02'!$A$51:$Q$51</definedName>
    <definedName name="Soll_bis31" localSheetId="8">'03'!$A$51:$Q$51</definedName>
    <definedName name="Soll_bis31" localSheetId="12">'04'!$A$51:$Q$51</definedName>
    <definedName name="Soll_bis31" localSheetId="15">'05'!$A$51:$Q$51</definedName>
    <definedName name="Soll_bis31" localSheetId="18">'06'!$A$51:$Q$51</definedName>
    <definedName name="Soll_bis31" localSheetId="20">'07'!$A$51:$Q$51</definedName>
    <definedName name="Soll_bis31" localSheetId="22">'08'!$A$51:$Q$51</definedName>
    <definedName name="Soll_bis31" localSheetId="25">'09'!$A$51:$Q$51</definedName>
    <definedName name="Soll_bis31" localSheetId="29">'10'!$A$51:$Q$51</definedName>
    <definedName name="Soll_bis31" localSheetId="32">'11'!$A$51:$Q$51</definedName>
    <definedName name="Soll_bis31" localSheetId="35">'12'!$A$51:$Q$51</definedName>
    <definedName name="Soll_bis31" localSheetId="10">Apralt!#REF!</definedName>
    <definedName name="Soll_bis31" localSheetId="28">AugAlt!#REF!</definedName>
    <definedName name="Soll_bis31" localSheetId="37">Dezalt!#REF!</definedName>
    <definedName name="Soll_bis31" localSheetId="27">Julialt!#REF!</definedName>
    <definedName name="Soll_bis31" localSheetId="16">Junialt!#REF!</definedName>
    <definedName name="Soll_bis31" localSheetId="13">Maialt!#REF!</definedName>
    <definedName name="Soll_bis31" localSheetId="9">Mrzalt!#REF!</definedName>
    <definedName name="Soll_bis31" localSheetId="33">Novalt!#REF!</definedName>
    <definedName name="Soll_bis31" localSheetId="30">Oktalt!#REF!</definedName>
    <definedName name="Soll_bis31">Febalt!$A$51:$Q$51</definedName>
    <definedName name="Soll_im_Monat" localSheetId="3">'01'!#REF!</definedName>
    <definedName name="Soll_im_Monat" localSheetId="0">'01Beispiel'!#REF!</definedName>
    <definedName name="Soll_im_Monat" localSheetId="5">'02'!#REF!</definedName>
    <definedName name="Soll_im_Monat" localSheetId="8">'03'!#REF!</definedName>
    <definedName name="Soll_im_Monat" localSheetId="12">'04'!#REF!</definedName>
    <definedName name="Soll_im_Monat" localSheetId="15">'05'!#REF!</definedName>
    <definedName name="Soll_im_Monat" localSheetId="18">'06'!#REF!</definedName>
    <definedName name="Soll_im_Monat" localSheetId="20">'07'!#REF!</definedName>
    <definedName name="Soll_im_Monat" localSheetId="22">'08'!#REF!</definedName>
    <definedName name="Soll_im_Monat" localSheetId="25">'09'!#REF!</definedName>
    <definedName name="Soll_im_Monat" localSheetId="29">'10'!#REF!</definedName>
    <definedName name="Soll_im_Monat" localSheetId="32">'11'!#REF!</definedName>
    <definedName name="Soll_im_Monat" localSheetId="35">'12'!#REF!</definedName>
    <definedName name="Soll_im_Monat" localSheetId="10">Apralt!#REF!</definedName>
    <definedName name="Soll_im_Monat" localSheetId="28">AugAlt!#REF!</definedName>
    <definedName name="Soll_im_Monat" localSheetId="37">Dezalt!#REF!</definedName>
    <definedName name="Soll_im_Monat" localSheetId="27">Julialt!#REF!</definedName>
    <definedName name="Soll_im_Monat" localSheetId="16">Junialt!#REF!</definedName>
    <definedName name="Soll_im_Monat" localSheetId="13">Maialt!#REF!</definedName>
    <definedName name="Soll_im_Monat" localSheetId="9">Mrzalt!#REF!</definedName>
    <definedName name="Soll_im_Monat" localSheetId="33">Novalt!#REF!</definedName>
    <definedName name="Soll_im_Monat" localSheetId="30">Oktalt!#REF!</definedName>
    <definedName name="Soll_im_Monat">Febalt!$Q$61</definedName>
    <definedName name="Soll_imMonat_HHMM" localSheetId="3">'01'!$P$4</definedName>
    <definedName name="Soll_imMonat_HHMM" localSheetId="0">'01Beispiel'!$P$4</definedName>
    <definedName name="Soll_imMonat_HHMM" localSheetId="5">'02'!$P$4</definedName>
    <definedName name="Soll_imMonat_HHMM" localSheetId="8">'03'!$P$4</definedName>
    <definedName name="Soll_imMonat_HHMM" localSheetId="12">'04'!$P$4</definedName>
    <definedName name="Soll_imMonat_HHMM" localSheetId="15">'05'!$P$4</definedName>
    <definedName name="Soll_imMonat_HHMM" localSheetId="18">'06'!$P$4</definedName>
    <definedName name="Soll_imMonat_HHMM" localSheetId="20">'07'!$P$4</definedName>
    <definedName name="Soll_imMonat_HHMM" localSheetId="22">'08'!$P$4</definedName>
    <definedName name="Soll_imMonat_HHMM" localSheetId="25">'09'!$P$4</definedName>
    <definedName name="Soll_imMonat_HHMM" localSheetId="29">'10'!$P$4</definedName>
    <definedName name="Soll_imMonat_HHMM" localSheetId="32">'11'!$P$4</definedName>
    <definedName name="Soll_imMonat_HHMM" localSheetId="35">'12'!$P$4</definedName>
    <definedName name="Soll_imMonat_HHMM" localSheetId="10">Apralt!#REF!</definedName>
    <definedName name="Soll_imMonat_HHMM" localSheetId="28">AugAlt!#REF!</definedName>
    <definedName name="Soll_imMonat_HHMM" localSheetId="37">Dezalt!#REF!</definedName>
    <definedName name="Soll_imMonat_HHMM" localSheetId="27">Julialt!#REF!</definedName>
    <definedName name="Soll_imMonat_HHMM" localSheetId="16">Junialt!#REF!</definedName>
    <definedName name="Soll_imMonat_HHMM" localSheetId="13">Maialt!#REF!</definedName>
    <definedName name="Soll_imMonat_HHMM" localSheetId="9">Mrzalt!#REF!</definedName>
    <definedName name="Soll_imMonat_HHMM" localSheetId="33">Novalt!#REF!</definedName>
    <definedName name="Soll_imMonat_HHMM" localSheetId="30">Oktalt!#REF!</definedName>
    <definedName name="Soll_imMonat_HHMM">Febalt!$P$4</definedName>
    <definedName name="Summe_Ist" localSheetId="3">'01'!$K$9</definedName>
    <definedName name="Summe_Ist" localSheetId="0">'01Beispiel'!$K$9</definedName>
    <definedName name="Summe_Ist" localSheetId="4">Febalt!#REF!</definedName>
    <definedName name="Summe_Ist" localSheetId="1">Febalt!#REF!</definedName>
    <definedName name="Summe_Ist" localSheetId="5">'02'!$K$9</definedName>
    <definedName name="Summe_Ist" localSheetId="7">Febalt!#REF!</definedName>
    <definedName name="Summe_Ist" localSheetId="8">'03'!$K$9</definedName>
    <definedName name="Summe_Ist" localSheetId="11">Febalt!#REF!</definedName>
    <definedName name="Summe_Ist" localSheetId="12">'04'!$K$9</definedName>
    <definedName name="Summe_Ist" localSheetId="14">Febalt!#REF!</definedName>
    <definedName name="Summe_Ist" localSheetId="15">'05'!$K$9</definedName>
    <definedName name="Summe_Ist" localSheetId="17">Febalt!#REF!</definedName>
    <definedName name="Summe_Ist" localSheetId="18">'06'!$K$9</definedName>
    <definedName name="Summe_Ist" localSheetId="19">Febalt!#REF!</definedName>
    <definedName name="Summe_Ist" localSheetId="20">'07'!$K$9</definedName>
    <definedName name="Summe_Ist" localSheetId="21">Febalt!#REF!</definedName>
    <definedName name="Summe_Ist" localSheetId="22">'08'!$K$9</definedName>
    <definedName name="Summe_Ist" localSheetId="24">Febalt!#REF!</definedName>
    <definedName name="Summe_Ist" localSheetId="25">'09'!$K$9</definedName>
    <definedName name="Summe_Ist" localSheetId="26">Febalt!#REF!</definedName>
    <definedName name="Summe_Ist" localSheetId="29">'10'!$K$9</definedName>
    <definedName name="Summe_Ist" localSheetId="31">Febalt!#REF!</definedName>
    <definedName name="Summe_Ist" localSheetId="32">'11'!$K$9</definedName>
    <definedName name="Summe_Ist" localSheetId="34">Febalt!#REF!</definedName>
    <definedName name="Summe_Ist" localSheetId="35">'12'!$K$9</definedName>
    <definedName name="Summe_Ist" localSheetId="36">Febalt!#REF!</definedName>
    <definedName name="Summe_Ist" localSheetId="10">Apralt!#REF!</definedName>
    <definedName name="Summe_Ist" localSheetId="28">AugAlt!#REF!</definedName>
    <definedName name="Summe_Ist" localSheetId="37">Dezalt!#REF!</definedName>
    <definedName name="Summe_Ist" localSheetId="27">Julialt!#REF!</definedName>
    <definedName name="Summe_Ist" localSheetId="16">Junialt!#REF!</definedName>
    <definedName name="Summe_Ist" localSheetId="13">Maialt!#REF!</definedName>
    <definedName name="Summe_Ist" localSheetId="9">Mrzalt!#REF!</definedName>
    <definedName name="Summe_Ist" localSheetId="33">Novalt!#REF!</definedName>
    <definedName name="Summe_Ist" localSheetId="30">Oktalt!#REF!</definedName>
    <definedName name="Summe_Ist">Febalt!#REF!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37" l="1"/>
  <c r="U34" i="37"/>
  <c r="W34" i="37"/>
  <c r="Y34" i="37" s="1"/>
  <c r="AD34" i="37" s="1"/>
  <c r="G34" i="37" s="1"/>
  <c r="X34" i="37"/>
  <c r="Z34" i="37"/>
  <c r="AA34" i="37"/>
  <c r="AB34" i="37" s="1"/>
  <c r="AE34" i="37" s="1"/>
  <c r="J34" i="37" s="1"/>
  <c r="N47" i="14"/>
  <c r="G8" i="35"/>
  <c r="J9" i="35"/>
  <c r="D14" i="35"/>
  <c r="D15" i="35"/>
  <c r="G15" i="35"/>
  <c r="G17" i="35"/>
  <c r="J17" i="35"/>
  <c r="G18" i="35"/>
  <c r="J18" i="35"/>
  <c r="G24" i="35"/>
  <c r="G32" i="35"/>
  <c r="J32" i="35"/>
  <c r="D9" i="34"/>
  <c r="J9" i="34"/>
  <c r="G12" i="34"/>
  <c r="J18" i="34"/>
  <c r="J20" i="34"/>
  <c r="D24" i="34"/>
  <c r="D27" i="34"/>
  <c r="G27" i="34"/>
  <c r="G30" i="34"/>
  <c r="G32" i="34"/>
  <c r="J21" i="33"/>
  <c r="G30" i="33"/>
  <c r="N6" i="33"/>
  <c r="M14" i="33"/>
  <c r="M15" i="33"/>
  <c r="M16" i="33"/>
  <c r="N3" i="23"/>
  <c r="J14" i="23"/>
  <c r="D15" i="23"/>
  <c r="G23" i="23"/>
  <c r="J30" i="23"/>
  <c r="N3" i="44"/>
  <c r="G11" i="44"/>
  <c r="J12" i="44"/>
  <c r="J14" i="44"/>
  <c r="D18" i="44"/>
  <c r="J24" i="44"/>
  <c r="G26" i="44"/>
  <c r="N3" i="43"/>
  <c r="J7" i="43"/>
  <c r="M7" i="43"/>
  <c r="J8" i="43"/>
  <c r="M8" i="43"/>
  <c r="J9" i="43"/>
  <c r="M9" i="43"/>
  <c r="J10" i="43"/>
  <c r="M10" i="43"/>
  <c r="J13" i="43"/>
  <c r="M13" i="43"/>
  <c r="J14" i="43"/>
  <c r="M14" i="43"/>
  <c r="J15" i="43"/>
  <c r="M15" i="43"/>
  <c r="J16" i="43"/>
  <c r="M16" i="43"/>
  <c r="J17" i="43"/>
  <c r="M17" i="43"/>
  <c r="J20" i="43"/>
  <c r="M20" i="43"/>
  <c r="J21" i="43"/>
  <c r="M21" i="43"/>
  <c r="J22" i="43"/>
  <c r="M22" i="43"/>
  <c r="J23" i="43"/>
  <c r="M23" i="43"/>
  <c r="J24" i="43"/>
  <c r="M24" i="43"/>
  <c r="J27" i="43"/>
  <c r="M27" i="43"/>
  <c r="J28" i="43"/>
  <c r="M28" i="43"/>
  <c r="J29" i="43"/>
  <c r="M29" i="43"/>
  <c r="J30" i="43"/>
  <c r="M30" i="43"/>
  <c r="J31" i="43"/>
  <c r="M31" i="43"/>
  <c r="J34" i="43"/>
  <c r="M34" i="43"/>
  <c r="J35" i="43"/>
  <c r="M35" i="43"/>
  <c r="J36" i="43"/>
  <c r="M36" i="43"/>
  <c r="M6" i="43"/>
  <c r="J6" i="43"/>
  <c r="N3" i="41"/>
  <c r="G23" i="41"/>
  <c r="J24" i="41"/>
  <c r="J26" i="41"/>
  <c r="D30" i="41"/>
  <c r="J33" i="41"/>
  <c r="N3" i="40"/>
  <c r="J15" i="40"/>
  <c r="J19" i="40"/>
  <c r="J29" i="40"/>
  <c r="G12" i="40"/>
  <c r="G35" i="40"/>
  <c r="AA6" i="39"/>
  <c r="AB6" i="39" s="1"/>
  <c r="AE6" i="39" s="1"/>
  <c r="Z6" i="39"/>
  <c r="X6" i="39"/>
  <c r="Y6" i="39" s="1"/>
  <c r="AD6" i="39" s="1"/>
  <c r="W6" i="39"/>
  <c r="U6" i="39"/>
  <c r="T6" i="39"/>
  <c r="N9" i="39"/>
  <c r="N10" i="39"/>
  <c r="N16" i="39"/>
  <c r="N17" i="39"/>
  <c r="N22" i="39"/>
  <c r="N23" i="39"/>
  <c r="N24" i="39"/>
  <c r="N29" i="39"/>
  <c r="N30" i="39"/>
  <c r="N31" i="39"/>
  <c r="J9" i="39"/>
  <c r="J10" i="39"/>
  <c r="J15" i="39"/>
  <c r="J16" i="39"/>
  <c r="J17" i="39"/>
  <c r="J22" i="39"/>
  <c r="J23" i="39"/>
  <c r="J24" i="39"/>
  <c r="J29" i="39"/>
  <c r="J30" i="39"/>
  <c r="J31" i="39"/>
  <c r="J34" i="39"/>
  <c r="G8" i="39"/>
  <c r="G9" i="39"/>
  <c r="G10" i="39"/>
  <c r="G14" i="39"/>
  <c r="G16" i="39"/>
  <c r="G17" i="39"/>
  <c r="G22" i="39"/>
  <c r="G23" i="39"/>
  <c r="G24" i="39"/>
  <c r="G29" i="39"/>
  <c r="G30" i="39"/>
  <c r="G31" i="39"/>
  <c r="D9" i="39"/>
  <c r="D10" i="39"/>
  <c r="D15" i="39"/>
  <c r="D16" i="39"/>
  <c r="D17" i="39"/>
  <c r="D22" i="39"/>
  <c r="D23" i="39"/>
  <c r="D24" i="39"/>
  <c r="D27" i="39"/>
  <c r="D29" i="39"/>
  <c r="D30" i="39"/>
  <c r="D31" i="39"/>
  <c r="M6" i="39"/>
  <c r="O44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D24" i="38"/>
  <c r="J32" i="38"/>
  <c r="N7" i="37"/>
  <c r="N10" i="37"/>
  <c r="N11" i="37"/>
  <c r="N12" i="37"/>
  <c r="N13" i="37"/>
  <c r="N14" i="37"/>
  <c r="N17" i="37"/>
  <c r="N18" i="37"/>
  <c r="N19" i="37"/>
  <c r="N20" i="37"/>
  <c r="N21" i="37"/>
  <c r="N24" i="37"/>
  <c r="N25" i="37"/>
  <c r="N26" i="37"/>
  <c r="N27" i="37"/>
  <c r="N28" i="37"/>
  <c r="N31" i="37"/>
  <c r="N32" i="37"/>
  <c r="N33" i="37"/>
  <c r="J7" i="37"/>
  <c r="J10" i="37"/>
  <c r="J11" i="37"/>
  <c r="J12" i="37"/>
  <c r="J13" i="37"/>
  <c r="J14" i="37"/>
  <c r="J17" i="37"/>
  <c r="J18" i="37"/>
  <c r="J19" i="37"/>
  <c r="J20" i="37"/>
  <c r="J21" i="37"/>
  <c r="J24" i="37"/>
  <c r="J25" i="37"/>
  <c r="J26" i="37"/>
  <c r="J27" i="37"/>
  <c r="J28" i="37"/>
  <c r="J31" i="37"/>
  <c r="J32" i="37"/>
  <c r="J33" i="37"/>
  <c r="G7" i="37"/>
  <c r="G10" i="37"/>
  <c r="G11" i="37"/>
  <c r="G12" i="37"/>
  <c r="G13" i="37"/>
  <c r="G14" i="37"/>
  <c r="G17" i="37"/>
  <c r="G18" i="37"/>
  <c r="G19" i="37"/>
  <c r="G20" i="37"/>
  <c r="G21" i="37"/>
  <c r="G24" i="37"/>
  <c r="G25" i="37"/>
  <c r="G26" i="37"/>
  <c r="G27" i="37"/>
  <c r="G28" i="37"/>
  <c r="G31" i="37"/>
  <c r="G32" i="37"/>
  <c r="G33" i="37"/>
  <c r="D7" i="37"/>
  <c r="D10" i="37"/>
  <c r="D11" i="37"/>
  <c r="D12" i="37"/>
  <c r="D13" i="37"/>
  <c r="D14" i="37"/>
  <c r="D17" i="37"/>
  <c r="D18" i="37"/>
  <c r="D19" i="37"/>
  <c r="D20" i="37"/>
  <c r="D21" i="37"/>
  <c r="D24" i="37"/>
  <c r="D25" i="37"/>
  <c r="D26" i="37"/>
  <c r="D27" i="37"/>
  <c r="D28" i="37"/>
  <c r="D31" i="37"/>
  <c r="D32" i="37"/>
  <c r="D33" i="37"/>
  <c r="N3" i="36"/>
  <c r="N8" i="36"/>
  <c r="N9" i="36"/>
  <c r="N10" i="36"/>
  <c r="N14" i="36"/>
  <c r="N15" i="36"/>
  <c r="N16" i="36"/>
  <c r="N17" i="36"/>
  <c r="N21" i="36"/>
  <c r="N22" i="36"/>
  <c r="N23" i="36"/>
  <c r="N24" i="36"/>
  <c r="N26" i="36"/>
  <c r="N27" i="36"/>
  <c r="N28" i="36"/>
  <c r="N29" i="36"/>
  <c r="N30" i="36"/>
  <c r="N31" i="36"/>
  <c r="N35" i="36"/>
  <c r="N36" i="36"/>
  <c r="J8" i="36"/>
  <c r="J9" i="36"/>
  <c r="J10" i="36"/>
  <c r="J14" i="36"/>
  <c r="J15" i="36"/>
  <c r="J16" i="36"/>
  <c r="J17" i="36"/>
  <c r="J21" i="36"/>
  <c r="J22" i="36"/>
  <c r="J23" i="36"/>
  <c r="J24" i="36"/>
  <c r="J27" i="36"/>
  <c r="J28" i="36"/>
  <c r="J29" i="36"/>
  <c r="J30" i="36"/>
  <c r="J31" i="36"/>
  <c r="J35" i="36"/>
  <c r="J36" i="36"/>
  <c r="D8" i="36"/>
  <c r="D9" i="36"/>
  <c r="D10" i="36"/>
  <c r="D14" i="36"/>
  <c r="D15" i="36"/>
  <c r="D16" i="36"/>
  <c r="D17" i="36"/>
  <c r="D21" i="36"/>
  <c r="D22" i="36"/>
  <c r="D23" i="36"/>
  <c r="D24" i="36"/>
  <c r="D27" i="36"/>
  <c r="D28" i="36"/>
  <c r="D29" i="36"/>
  <c r="D30" i="36"/>
  <c r="D31" i="36"/>
  <c r="D35" i="36"/>
  <c r="D36" i="36"/>
  <c r="G8" i="36"/>
  <c r="G9" i="36"/>
  <c r="G10" i="36"/>
  <c r="G14" i="36"/>
  <c r="G15" i="36"/>
  <c r="G16" i="36"/>
  <c r="G17" i="36"/>
  <c r="G21" i="36"/>
  <c r="G22" i="36"/>
  <c r="G23" i="36"/>
  <c r="G24" i="36"/>
  <c r="G27" i="36"/>
  <c r="G28" i="36"/>
  <c r="G29" i="36"/>
  <c r="G30" i="36"/>
  <c r="G31" i="36"/>
  <c r="G35" i="36"/>
  <c r="G36" i="36"/>
  <c r="B3" i="35"/>
  <c r="AA7" i="41"/>
  <c r="Z7" i="41"/>
  <c r="X7" i="41"/>
  <c r="W7" i="41"/>
  <c r="U7" i="41"/>
  <c r="T7" i="41"/>
  <c r="AA6" i="41"/>
  <c r="Z6" i="41"/>
  <c r="X6" i="41"/>
  <c r="W6" i="41"/>
  <c r="U6" i="41"/>
  <c r="T6" i="41"/>
  <c r="AA6" i="38"/>
  <c r="AB6" i="38" s="1"/>
  <c r="AE6" i="38" s="1"/>
  <c r="J6" i="38" s="1"/>
  <c r="Z6" i="38"/>
  <c r="X6" i="38"/>
  <c r="Y6" i="38" s="1"/>
  <c r="AD6" i="38" s="1"/>
  <c r="G6" i="38" s="1"/>
  <c r="W6" i="38"/>
  <c r="U6" i="38"/>
  <c r="T6" i="38"/>
  <c r="AA6" i="37"/>
  <c r="AB6" i="37" s="1"/>
  <c r="AE6" i="37" s="1"/>
  <c r="J6" i="37" s="1"/>
  <c r="Z6" i="37"/>
  <c r="X6" i="37"/>
  <c r="W6" i="37"/>
  <c r="U6" i="37"/>
  <c r="T6" i="37"/>
  <c r="V6" i="37" s="1"/>
  <c r="AC6" i="37" s="1"/>
  <c r="AA6" i="35"/>
  <c r="Z6" i="35"/>
  <c r="X6" i="35"/>
  <c r="W6" i="35"/>
  <c r="U6" i="35"/>
  <c r="T6" i="35"/>
  <c r="AA6" i="34"/>
  <c r="Z6" i="34"/>
  <c r="X6" i="34"/>
  <c r="W6" i="34"/>
  <c r="U6" i="34"/>
  <c r="T6" i="34"/>
  <c r="AA6" i="33"/>
  <c r="Z6" i="33"/>
  <c r="X6" i="33"/>
  <c r="W6" i="33"/>
  <c r="Y6" i="33" s="1"/>
  <c r="AD6" i="33" s="1"/>
  <c r="G6" i="33" s="1"/>
  <c r="U6" i="33"/>
  <c r="T6" i="33"/>
  <c r="AA6" i="23"/>
  <c r="Z6" i="23"/>
  <c r="X6" i="23"/>
  <c r="W6" i="23"/>
  <c r="U6" i="23"/>
  <c r="T6" i="23"/>
  <c r="AA6" i="44"/>
  <c r="Z6" i="44"/>
  <c r="AB6" i="44" s="1"/>
  <c r="AE6" i="44" s="1"/>
  <c r="J6" i="44" s="1"/>
  <c r="X6" i="44"/>
  <c r="W6" i="44"/>
  <c r="U6" i="44"/>
  <c r="T6" i="44"/>
  <c r="AA7" i="43"/>
  <c r="AA8" i="43"/>
  <c r="AB8" i="43" s="1"/>
  <c r="AE8" i="43" s="1"/>
  <c r="AA9" i="43"/>
  <c r="AA10" i="43"/>
  <c r="AB10" i="43" s="1"/>
  <c r="AE10" i="43" s="1"/>
  <c r="AA11" i="43"/>
  <c r="AA12" i="43"/>
  <c r="AA13" i="43"/>
  <c r="AA14" i="43"/>
  <c r="AA15" i="43"/>
  <c r="AA16" i="43"/>
  <c r="AA17" i="43"/>
  <c r="AA18" i="43"/>
  <c r="AA19" i="43"/>
  <c r="AA20" i="43"/>
  <c r="AA21" i="43"/>
  <c r="AB21" i="43" s="1"/>
  <c r="AE21" i="43" s="1"/>
  <c r="AA22" i="43"/>
  <c r="AA23" i="43"/>
  <c r="AA24" i="43"/>
  <c r="AB24" i="43" s="1"/>
  <c r="AE24" i="43" s="1"/>
  <c r="AA25" i="43"/>
  <c r="AA26" i="43"/>
  <c r="AA27" i="43"/>
  <c r="AA28" i="43"/>
  <c r="AA29" i="43"/>
  <c r="AA30" i="43"/>
  <c r="AA31" i="43"/>
  <c r="AB31" i="43" s="1"/>
  <c r="AE31" i="43" s="1"/>
  <c r="AA32" i="43"/>
  <c r="AB32" i="43" s="1"/>
  <c r="AE32" i="43" s="1"/>
  <c r="AA33" i="43"/>
  <c r="AA34" i="43"/>
  <c r="AA35" i="43"/>
  <c r="AA36" i="43"/>
  <c r="AB36" i="43" s="1"/>
  <c r="AE36" i="43" s="1"/>
  <c r="AA37" i="43"/>
  <c r="AA6" i="43"/>
  <c r="AB6" i="43" s="1"/>
  <c r="AE6" i="43" s="1"/>
  <c r="Z7" i="43"/>
  <c r="Z8" i="43"/>
  <c r="Z9" i="43"/>
  <c r="Z10" i="43"/>
  <c r="Z11" i="43"/>
  <c r="Z12" i="43"/>
  <c r="Z13" i="43"/>
  <c r="AB13" i="43" s="1"/>
  <c r="AE13" i="43" s="1"/>
  <c r="Z14" i="43"/>
  <c r="Z15" i="43"/>
  <c r="Z16" i="43"/>
  <c r="Z17" i="43"/>
  <c r="Z18" i="43"/>
  <c r="Z19" i="43"/>
  <c r="Z20" i="43"/>
  <c r="Z21" i="43"/>
  <c r="Z22" i="43"/>
  <c r="Z23" i="43"/>
  <c r="Z24" i="43"/>
  <c r="Z25" i="43"/>
  <c r="Z26" i="43"/>
  <c r="Z27" i="43"/>
  <c r="Z28" i="43"/>
  <c r="Z29" i="43"/>
  <c r="Z30" i="43"/>
  <c r="Z31" i="43"/>
  <c r="Z32" i="43"/>
  <c r="Z33" i="43"/>
  <c r="Z34" i="43"/>
  <c r="Z35" i="43"/>
  <c r="Z36" i="43"/>
  <c r="Z37" i="43"/>
  <c r="Z6" i="43"/>
  <c r="Y8" i="43"/>
  <c r="AD8" i="43" s="1"/>
  <c r="G8" i="43" s="1"/>
  <c r="Y9" i="43"/>
  <c r="Y16" i="43"/>
  <c r="Y19" i="43"/>
  <c r="Y21" i="43"/>
  <c r="Y29" i="43"/>
  <c r="Y31" i="43"/>
  <c r="AD31" i="43" s="1"/>
  <c r="G31" i="43" s="1"/>
  <c r="Y33" i="43"/>
  <c r="Y35" i="43"/>
  <c r="Y37" i="43"/>
  <c r="AC27" i="43"/>
  <c r="D27" i="43" s="1"/>
  <c r="AC37" i="43"/>
  <c r="X6" i="43"/>
  <c r="W6" i="43"/>
  <c r="U6" i="43"/>
  <c r="T6" i="43"/>
  <c r="V6" i="43" s="1"/>
  <c r="AC6" i="43" s="1"/>
  <c r="D6" i="43" s="1"/>
  <c r="AB37" i="35"/>
  <c r="AE37" i="35" s="1"/>
  <c r="AA37" i="35"/>
  <c r="Z37" i="35"/>
  <c r="X37" i="35"/>
  <c r="Y37" i="35" s="1"/>
  <c r="AD37" i="35" s="1"/>
  <c r="W37" i="35"/>
  <c r="V37" i="35"/>
  <c r="AC37" i="35" s="1"/>
  <c r="AF37" i="35" s="1"/>
  <c r="U37" i="35"/>
  <c r="T37" i="35"/>
  <c r="AA36" i="35"/>
  <c r="Z36" i="35"/>
  <c r="X36" i="35"/>
  <c r="W36" i="35"/>
  <c r="Y36" i="35" s="1"/>
  <c r="AD36" i="35" s="1"/>
  <c r="U36" i="35"/>
  <c r="T36" i="35"/>
  <c r="V36" i="35" s="1"/>
  <c r="AC36" i="35" s="1"/>
  <c r="AA35" i="35"/>
  <c r="Z35" i="35"/>
  <c r="X35" i="35"/>
  <c r="W35" i="35"/>
  <c r="U35" i="35"/>
  <c r="T35" i="35"/>
  <c r="AA34" i="35"/>
  <c r="Z34" i="35"/>
  <c r="X34" i="35"/>
  <c r="Y34" i="35" s="1"/>
  <c r="AD34" i="35" s="1"/>
  <c r="W34" i="35"/>
  <c r="U34" i="35"/>
  <c r="T34" i="35"/>
  <c r="AA33" i="35"/>
  <c r="Z33" i="35"/>
  <c r="AB33" i="35" s="1"/>
  <c r="AE33" i="35" s="1"/>
  <c r="X33" i="35"/>
  <c r="W33" i="35"/>
  <c r="U33" i="35"/>
  <c r="T33" i="35"/>
  <c r="AA32" i="35"/>
  <c r="AB32" i="35" s="1"/>
  <c r="AE32" i="35" s="1"/>
  <c r="Z32" i="35"/>
  <c r="X32" i="35"/>
  <c r="Y32" i="35" s="1"/>
  <c r="AD32" i="35" s="1"/>
  <c r="W32" i="35"/>
  <c r="U32" i="35"/>
  <c r="T32" i="35"/>
  <c r="AA31" i="35"/>
  <c r="Z31" i="35"/>
  <c r="X31" i="35"/>
  <c r="W31" i="35"/>
  <c r="U31" i="35"/>
  <c r="V31" i="35" s="1"/>
  <c r="AC31" i="35" s="1"/>
  <c r="T31" i="35"/>
  <c r="AA30" i="35"/>
  <c r="Z30" i="35"/>
  <c r="X30" i="35"/>
  <c r="W30" i="35"/>
  <c r="U30" i="35"/>
  <c r="T30" i="35"/>
  <c r="V30" i="35" s="1"/>
  <c r="AC30" i="35" s="1"/>
  <c r="AA29" i="35"/>
  <c r="Z29" i="35"/>
  <c r="X29" i="35"/>
  <c r="W29" i="35"/>
  <c r="U29" i="35"/>
  <c r="T29" i="35"/>
  <c r="AA28" i="35"/>
  <c r="AB28" i="35" s="1"/>
  <c r="AE28" i="35" s="1"/>
  <c r="J28" i="35" s="1"/>
  <c r="Z28" i="35"/>
  <c r="X28" i="35"/>
  <c r="Y28" i="35" s="1"/>
  <c r="AD28" i="35" s="1"/>
  <c r="G28" i="35" s="1"/>
  <c r="W28" i="35"/>
  <c r="U28" i="35"/>
  <c r="T28" i="35"/>
  <c r="AA27" i="35"/>
  <c r="Z27" i="35"/>
  <c r="X27" i="35"/>
  <c r="W27" i="35"/>
  <c r="U27" i="35"/>
  <c r="T27" i="35"/>
  <c r="V27" i="35" s="1"/>
  <c r="AC27" i="35" s="1"/>
  <c r="AA26" i="35"/>
  <c r="Z26" i="35"/>
  <c r="X26" i="35"/>
  <c r="W26" i="35"/>
  <c r="U26" i="35"/>
  <c r="T26" i="35"/>
  <c r="AA25" i="35"/>
  <c r="Z25" i="35"/>
  <c r="AB25" i="35" s="1"/>
  <c r="AE25" i="35" s="1"/>
  <c r="J25" i="35" s="1"/>
  <c r="X25" i="35"/>
  <c r="W25" i="35"/>
  <c r="U25" i="35"/>
  <c r="T25" i="35"/>
  <c r="AA24" i="35"/>
  <c r="Z24" i="35"/>
  <c r="X24" i="35"/>
  <c r="W24" i="35"/>
  <c r="Y24" i="35" s="1"/>
  <c r="AD24" i="35" s="1"/>
  <c r="U24" i="35"/>
  <c r="T24" i="35"/>
  <c r="AA23" i="35"/>
  <c r="Z23" i="35"/>
  <c r="X23" i="35"/>
  <c r="W23" i="35"/>
  <c r="U23" i="35"/>
  <c r="T23" i="35"/>
  <c r="AA22" i="35"/>
  <c r="Z22" i="35"/>
  <c r="X22" i="35"/>
  <c r="Y22" i="35" s="1"/>
  <c r="AD22" i="35" s="1"/>
  <c r="G22" i="35" s="1"/>
  <c r="W22" i="35"/>
  <c r="U22" i="35"/>
  <c r="T22" i="35"/>
  <c r="AA21" i="35"/>
  <c r="Z21" i="35"/>
  <c r="AB21" i="35" s="1"/>
  <c r="AE21" i="35" s="1"/>
  <c r="J21" i="35" s="1"/>
  <c r="X21" i="35"/>
  <c r="W21" i="35"/>
  <c r="U21" i="35"/>
  <c r="T21" i="35"/>
  <c r="AA20" i="35"/>
  <c r="Z20" i="35"/>
  <c r="X20" i="35"/>
  <c r="W20" i="35"/>
  <c r="U20" i="35"/>
  <c r="T20" i="35"/>
  <c r="AA19" i="35"/>
  <c r="Z19" i="35"/>
  <c r="X19" i="35"/>
  <c r="W19" i="35"/>
  <c r="U19" i="35"/>
  <c r="T19" i="35"/>
  <c r="AA18" i="35"/>
  <c r="Z18" i="35"/>
  <c r="AB18" i="35" s="1"/>
  <c r="AE18" i="35" s="1"/>
  <c r="X18" i="35"/>
  <c r="W18" i="35"/>
  <c r="Y18" i="35" s="1"/>
  <c r="AD18" i="35" s="1"/>
  <c r="U18" i="35"/>
  <c r="T18" i="35"/>
  <c r="V18" i="35" s="1"/>
  <c r="AC18" i="35" s="1"/>
  <c r="D18" i="35" s="1"/>
  <c r="AA17" i="35"/>
  <c r="AB17" i="35" s="1"/>
  <c r="AE17" i="35" s="1"/>
  <c r="Z17" i="35"/>
  <c r="X17" i="35"/>
  <c r="Y17" i="35" s="1"/>
  <c r="AD17" i="35" s="1"/>
  <c r="W17" i="35"/>
  <c r="U17" i="35"/>
  <c r="T17" i="35"/>
  <c r="AA16" i="35"/>
  <c r="Z16" i="35"/>
  <c r="X16" i="35"/>
  <c r="Y16" i="35" s="1"/>
  <c r="AD16" i="35" s="1"/>
  <c r="G16" i="35" s="1"/>
  <c r="W16" i="35"/>
  <c r="U16" i="35"/>
  <c r="V16" i="35" s="1"/>
  <c r="AC16" i="35" s="1"/>
  <c r="T16" i="35"/>
  <c r="AA15" i="35"/>
  <c r="Z15" i="35"/>
  <c r="X15" i="35"/>
  <c r="W15" i="35"/>
  <c r="Y15" i="35" s="1"/>
  <c r="AD15" i="35" s="1"/>
  <c r="U15" i="35"/>
  <c r="T15" i="35"/>
  <c r="V15" i="35" s="1"/>
  <c r="AC15" i="35" s="1"/>
  <c r="AA14" i="35"/>
  <c r="Z14" i="35"/>
  <c r="X14" i="35"/>
  <c r="W14" i="35"/>
  <c r="U14" i="35"/>
  <c r="V14" i="35" s="1"/>
  <c r="AC14" i="35" s="1"/>
  <c r="T14" i="35"/>
  <c r="AA13" i="35"/>
  <c r="Z13" i="35"/>
  <c r="X13" i="35"/>
  <c r="W13" i="35"/>
  <c r="U13" i="35"/>
  <c r="T13" i="35"/>
  <c r="AA12" i="35"/>
  <c r="Z12" i="35"/>
  <c r="X12" i="35"/>
  <c r="W12" i="35"/>
  <c r="U12" i="35"/>
  <c r="T12" i="35"/>
  <c r="AA11" i="35"/>
  <c r="Z11" i="35"/>
  <c r="X11" i="35"/>
  <c r="W11" i="35"/>
  <c r="U11" i="35"/>
  <c r="T11" i="35"/>
  <c r="AE10" i="35"/>
  <c r="J10" i="35" s="1"/>
  <c r="AA10" i="35"/>
  <c r="AB10" i="35" s="1"/>
  <c r="Z10" i="35"/>
  <c r="Y10" i="35"/>
  <c r="AD10" i="35" s="1"/>
  <c r="G10" i="35" s="1"/>
  <c r="X10" i="35"/>
  <c r="W10" i="35"/>
  <c r="U10" i="35"/>
  <c r="T10" i="35"/>
  <c r="AA9" i="35"/>
  <c r="Z9" i="35"/>
  <c r="AB9" i="35" s="1"/>
  <c r="AE9" i="35" s="1"/>
  <c r="X9" i="35"/>
  <c r="W9" i="35"/>
  <c r="Y9" i="35" s="1"/>
  <c r="AD9" i="35" s="1"/>
  <c r="G9" i="35" s="1"/>
  <c r="U9" i="35"/>
  <c r="T9" i="35"/>
  <c r="AA8" i="35"/>
  <c r="Z8" i="35"/>
  <c r="X8" i="35"/>
  <c r="Y8" i="35" s="1"/>
  <c r="AD8" i="35" s="1"/>
  <c r="W8" i="35"/>
  <c r="U8" i="35"/>
  <c r="T8" i="35"/>
  <c r="AA7" i="35"/>
  <c r="AB7" i="35" s="1"/>
  <c r="AE7" i="35" s="1"/>
  <c r="J7" i="35" s="1"/>
  <c r="Z7" i="35"/>
  <c r="X7" i="35"/>
  <c r="W7" i="35"/>
  <c r="V7" i="35"/>
  <c r="AC7" i="35" s="1"/>
  <c r="U7" i="35"/>
  <c r="T7" i="35"/>
  <c r="AB37" i="34"/>
  <c r="AE37" i="34" s="1"/>
  <c r="AA37" i="34"/>
  <c r="Z37" i="34"/>
  <c r="Y37" i="34"/>
  <c r="AD37" i="34" s="1"/>
  <c r="X37" i="34"/>
  <c r="W37" i="34"/>
  <c r="V37" i="34"/>
  <c r="AC37" i="34" s="1"/>
  <c r="AF37" i="34" s="1"/>
  <c r="U37" i="34"/>
  <c r="T37" i="34"/>
  <c r="AA36" i="34"/>
  <c r="AB36" i="34" s="1"/>
  <c r="AE36" i="34" s="1"/>
  <c r="Z36" i="34"/>
  <c r="X36" i="34"/>
  <c r="Y36" i="34" s="1"/>
  <c r="AD36" i="34" s="1"/>
  <c r="W36" i="34"/>
  <c r="U36" i="34"/>
  <c r="V36" i="34" s="1"/>
  <c r="AC36" i="34" s="1"/>
  <c r="T36" i="34"/>
  <c r="AA35" i="34"/>
  <c r="Z35" i="34"/>
  <c r="X35" i="34"/>
  <c r="W35" i="34"/>
  <c r="U35" i="34"/>
  <c r="T35" i="34"/>
  <c r="AA34" i="34"/>
  <c r="AB34" i="34" s="1"/>
  <c r="AE34" i="34" s="1"/>
  <c r="J34" i="34" s="1"/>
  <c r="Z34" i="34"/>
  <c r="X34" i="34"/>
  <c r="Y34" i="34" s="1"/>
  <c r="AD34" i="34" s="1"/>
  <c r="G34" i="34" s="1"/>
  <c r="W34" i="34"/>
  <c r="U34" i="34"/>
  <c r="V34" i="34" s="1"/>
  <c r="AC34" i="34" s="1"/>
  <c r="T34" i="34"/>
  <c r="AA33" i="34"/>
  <c r="Z33" i="34"/>
  <c r="X33" i="34"/>
  <c r="W33" i="34"/>
  <c r="U33" i="34"/>
  <c r="T33" i="34"/>
  <c r="AA32" i="34"/>
  <c r="Z32" i="34"/>
  <c r="X32" i="34"/>
  <c r="Y32" i="34" s="1"/>
  <c r="AD32" i="34" s="1"/>
  <c r="W32" i="34"/>
  <c r="U32" i="34"/>
  <c r="T32" i="34"/>
  <c r="AA31" i="34"/>
  <c r="AB31" i="34" s="1"/>
  <c r="AE31" i="34" s="1"/>
  <c r="J31" i="34" s="1"/>
  <c r="Z31" i="34"/>
  <c r="X31" i="34"/>
  <c r="Y31" i="34" s="1"/>
  <c r="AD31" i="34" s="1"/>
  <c r="G31" i="34" s="1"/>
  <c r="W31" i="34"/>
  <c r="U31" i="34"/>
  <c r="V31" i="34" s="1"/>
  <c r="AC31" i="34" s="1"/>
  <c r="D31" i="34" s="1"/>
  <c r="T31" i="34"/>
  <c r="AA30" i="34"/>
  <c r="Z30" i="34"/>
  <c r="X30" i="34"/>
  <c r="Y30" i="34" s="1"/>
  <c r="AD30" i="34" s="1"/>
  <c r="W30" i="34"/>
  <c r="U30" i="34"/>
  <c r="T30" i="34"/>
  <c r="AA29" i="34"/>
  <c r="Z29" i="34"/>
  <c r="X29" i="34"/>
  <c r="W29" i="34"/>
  <c r="U29" i="34"/>
  <c r="T29" i="34"/>
  <c r="AA28" i="34"/>
  <c r="Z28" i="34"/>
  <c r="X28" i="34"/>
  <c r="Y28" i="34" s="1"/>
  <c r="AD28" i="34" s="1"/>
  <c r="W28" i="34"/>
  <c r="U28" i="34"/>
  <c r="V28" i="34" s="1"/>
  <c r="AC28" i="34" s="1"/>
  <c r="T28" i="34"/>
  <c r="AA27" i="34"/>
  <c r="AB27" i="34" s="1"/>
  <c r="AE27" i="34" s="1"/>
  <c r="J27" i="34" s="1"/>
  <c r="Z27" i="34"/>
  <c r="X27" i="34"/>
  <c r="Y27" i="34" s="1"/>
  <c r="AD27" i="34" s="1"/>
  <c r="W27" i="34"/>
  <c r="U27" i="34"/>
  <c r="V27" i="34" s="1"/>
  <c r="AC27" i="34" s="1"/>
  <c r="T27" i="34"/>
  <c r="AA26" i="34"/>
  <c r="Z26" i="34"/>
  <c r="X26" i="34"/>
  <c r="W26" i="34"/>
  <c r="U26" i="34"/>
  <c r="T26" i="34"/>
  <c r="AB25" i="34"/>
  <c r="AE25" i="34" s="1"/>
  <c r="J25" i="34" s="1"/>
  <c r="AA25" i="34"/>
  <c r="Z25" i="34"/>
  <c r="X25" i="34"/>
  <c r="Y25" i="34" s="1"/>
  <c r="AD25" i="34" s="1"/>
  <c r="G25" i="34" s="1"/>
  <c r="W25" i="34"/>
  <c r="U25" i="34"/>
  <c r="V25" i="34" s="1"/>
  <c r="AC25" i="34" s="1"/>
  <c r="D25" i="34" s="1"/>
  <c r="T25" i="34"/>
  <c r="AA24" i="34"/>
  <c r="Z24" i="34"/>
  <c r="X24" i="34"/>
  <c r="W24" i="34"/>
  <c r="U24" i="34"/>
  <c r="V24" i="34" s="1"/>
  <c r="AC24" i="34" s="1"/>
  <c r="T24" i="34"/>
  <c r="AA23" i="34"/>
  <c r="Z23" i="34"/>
  <c r="X23" i="34"/>
  <c r="W23" i="34"/>
  <c r="U23" i="34"/>
  <c r="T23" i="34"/>
  <c r="AA22" i="34"/>
  <c r="Z22" i="34"/>
  <c r="X22" i="34"/>
  <c r="Y22" i="34" s="1"/>
  <c r="AD22" i="34" s="1"/>
  <c r="W22" i="34"/>
  <c r="U22" i="34"/>
  <c r="T22" i="34"/>
  <c r="V22" i="34" s="1"/>
  <c r="AC22" i="34" s="1"/>
  <c r="AA21" i="34"/>
  <c r="Z21" i="34"/>
  <c r="AB21" i="34" s="1"/>
  <c r="AE21" i="34" s="1"/>
  <c r="X21" i="34"/>
  <c r="W21" i="34"/>
  <c r="U21" i="34"/>
  <c r="T21" i="34"/>
  <c r="AA20" i="34"/>
  <c r="AB20" i="34" s="1"/>
  <c r="AE20" i="34" s="1"/>
  <c r="Z20" i="34"/>
  <c r="X20" i="34"/>
  <c r="W20" i="34"/>
  <c r="U20" i="34"/>
  <c r="T20" i="34"/>
  <c r="AA19" i="34"/>
  <c r="AB19" i="34" s="1"/>
  <c r="AE19" i="34" s="1"/>
  <c r="J19" i="34" s="1"/>
  <c r="Z19" i="34"/>
  <c r="X19" i="34"/>
  <c r="Y19" i="34" s="1"/>
  <c r="AD19" i="34" s="1"/>
  <c r="G19" i="34" s="1"/>
  <c r="W19" i="34"/>
  <c r="V19" i="34"/>
  <c r="AC19" i="34" s="1"/>
  <c r="D19" i="34" s="1"/>
  <c r="U19" i="34"/>
  <c r="T19" i="34"/>
  <c r="AA18" i="34"/>
  <c r="AB18" i="34" s="1"/>
  <c r="AE18" i="34" s="1"/>
  <c r="Z18" i="34"/>
  <c r="X18" i="34"/>
  <c r="W18" i="34"/>
  <c r="U18" i="34"/>
  <c r="T18" i="34"/>
  <c r="AA17" i="34"/>
  <c r="Z17" i="34"/>
  <c r="X17" i="34"/>
  <c r="Y17" i="34" s="1"/>
  <c r="AD17" i="34" s="1"/>
  <c r="G17" i="34" s="1"/>
  <c r="W17" i="34"/>
  <c r="U17" i="34"/>
  <c r="V17" i="34" s="1"/>
  <c r="AC17" i="34" s="1"/>
  <c r="D17" i="34" s="1"/>
  <c r="T17" i="34"/>
  <c r="AA16" i="34"/>
  <c r="AB16" i="34" s="1"/>
  <c r="AE16" i="34" s="1"/>
  <c r="J16" i="34" s="1"/>
  <c r="Z16" i="34"/>
  <c r="X16" i="34"/>
  <c r="Y16" i="34" s="1"/>
  <c r="AD16" i="34" s="1"/>
  <c r="G16" i="34" s="1"/>
  <c r="W16" i="34"/>
  <c r="U16" i="34"/>
  <c r="V16" i="34" s="1"/>
  <c r="AC16" i="34" s="1"/>
  <c r="D16" i="34" s="1"/>
  <c r="T16" i="34"/>
  <c r="AA15" i="34"/>
  <c r="Z15" i="34"/>
  <c r="X15" i="34"/>
  <c r="W15" i="34"/>
  <c r="U15" i="34"/>
  <c r="T15" i="34"/>
  <c r="AA14" i="34"/>
  <c r="Z14" i="34"/>
  <c r="X14" i="34"/>
  <c r="W14" i="34"/>
  <c r="U14" i="34"/>
  <c r="T14" i="34"/>
  <c r="AA13" i="34"/>
  <c r="Z13" i="34"/>
  <c r="AB13" i="34" s="1"/>
  <c r="AE13" i="34" s="1"/>
  <c r="J13" i="34" s="1"/>
  <c r="X13" i="34"/>
  <c r="Y13" i="34" s="1"/>
  <c r="AD13" i="34" s="1"/>
  <c r="G13" i="34" s="1"/>
  <c r="W13" i="34"/>
  <c r="U13" i="34"/>
  <c r="V13" i="34" s="1"/>
  <c r="AC13" i="34" s="1"/>
  <c r="T13" i="34"/>
  <c r="AA12" i="34"/>
  <c r="Z12" i="34"/>
  <c r="X12" i="34"/>
  <c r="W12" i="34"/>
  <c r="Y12" i="34" s="1"/>
  <c r="AD12" i="34" s="1"/>
  <c r="U12" i="34"/>
  <c r="T12" i="34"/>
  <c r="AA11" i="34"/>
  <c r="Z11" i="34"/>
  <c r="X11" i="34"/>
  <c r="W11" i="34"/>
  <c r="U11" i="34"/>
  <c r="T11" i="34"/>
  <c r="AB10" i="34"/>
  <c r="AE10" i="34" s="1"/>
  <c r="J10" i="34" s="1"/>
  <c r="AA10" i="34"/>
  <c r="Z10" i="34"/>
  <c r="X10" i="34"/>
  <c r="Y10" i="34" s="1"/>
  <c r="AD10" i="34" s="1"/>
  <c r="G10" i="34" s="1"/>
  <c r="W10" i="34"/>
  <c r="U10" i="34"/>
  <c r="V10" i="34" s="1"/>
  <c r="AC10" i="34" s="1"/>
  <c r="D10" i="34" s="1"/>
  <c r="T10" i="34"/>
  <c r="AA9" i="34"/>
  <c r="Z9" i="34"/>
  <c r="AB9" i="34" s="1"/>
  <c r="AE9" i="34" s="1"/>
  <c r="X9" i="34"/>
  <c r="W9" i="34"/>
  <c r="U9" i="34"/>
  <c r="T9" i="34"/>
  <c r="V9" i="34" s="1"/>
  <c r="AC9" i="34" s="1"/>
  <c r="AA8" i="34"/>
  <c r="Z8" i="34"/>
  <c r="X8" i="34"/>
  <c r="W8" i="34"/>
  <c r="U8" i="34"/>
  <c r="T8" i="34"/>
  <c r="AA7" i="34"/>
  <c r="Z7" i="34"/>
  <c r="X7" i="34"/>
  <c r="Y7" i="34" s="1"/>
  <c r="AD7" i="34" s="1"/>
  <c r="W7" i="34"/>
  <c r="U7" i="34"/>
  <c r="V7" i="34" s="1"/>
  <c r="AC7" i="34" s="1"/>
  <c r="T7" i="34"/>
  <c r="AB37" i="33"/>
  <c r="AE37" i="33" s="1"/>
  <c r="AA37" i="33"/>
  <c r="Z37" i="33"/>
  <c r="X37" i="33"/>
  <c r="Y37" i="33" s="1"/>
  <c r="AD37" i="33" s="1"/>
  <c r="W37" i="33"/>
  <c r="V37" i="33"/>
  <c r="AC37" i="33" s="1"/>
  <c r="AF37" i="33" s="1"/>
  <c r="U37" i="33"/>
  <c r="T37" i="33"/>
  <c r="AA36" i="33"/>
  <c r="Z36" i="33"/>
  <c r="X36" i="33"/>
  <c r="W36" i="33"/>
  <c r="Y36" i="33" s="1"/>
  <c r="AD36" i="33" s="1"/>
  <c r="U36" i="33"/>
  <c r="T36" i="33"/>
  <c r="AA35" i="33"/>
  <c r="Z35" i="33"/>
  <c r="X35" i="33"/>
  <c r="W35" i="33"/>
  <c r="U35" i="33"/>
  <c r="T35" i="33"/>
  <c r="AA34" i="33"/>
  <c r="Z34" i="33"/>
  <c r="X34" i="33"/>
  <c r="W34" i="33"/>
  <c r="U34" i="33"/>
  <c r="T34" i="33"/>
  <c r="AA33" i="33"/>
  <c r="Z33" i="33"/>
  <c r="X33" i="33"/>
  <c r="W33" i="33"/>
  <c r="U33" i="33"/>
  <c r="T33" i="33"/>
  <c r="AA32" i="33"/>
  <c r="Z32" i="33"/>
  <c r="X32" i="33"/>
  <c r="W32" i="33"/>
  <c r="U32" i="33"/>
  <c r="T32" i="33"/>
  <c r="AA31" i="33"/>
  <c r="Z31" i="33"/>
  <c r="X31" i="33"/>
  <c r="W31" i="33"/>
  <c r="U31" i="33"/>
  <c r="T31" i="33"/>
  <c r="AA30" i="33"/>
  <c r="Z30" i="33"/>
  <c r="X30" i="33"/>
  <c r="W30" i="33"/>
  <c r="Y30" i="33" s="1"/>
  <c r="AD30" i="33" s="1"/>
  <c r="U30" i="33"/>
  <c r="T30" i="33"/>
  <c r="AA29" i="33"/>
  <c r="Z29" i="33"/>
  <c r="X29" i="33"/>
  <c r="W29" i="33"/>
  <c r="U29" i="33"/>
  <c r="T29" i="33"/>
  <c r="AA28" i="33"/>
  <c r="Z28" i="33"/>
  <c r="X28" i="33"/>
  <c r="W28" i="33"/>
  <c r="U28" i="33"/>
  <c r="T28" i="33"/>
  <c r="AA27" i="33"/>
  <c r="Z27" i="33"/>
  <c r="AB27" i="33" s="1"/>
  <c r="AE27" i="33" s="1"/>
  <c r="J27" i="33" s="1"/>
  <c r="X27" i="33"/>
  <c r="W27" i="33"/>
  <c r="U27" i="33"/>
  <c r="T27" i="33"/>
  <c r="AA26" i="33"/>
  <c r="Z26" i="33"/>
  <c r="X26" i="33"/>
  <c r="W26" i="33"/>
  <c r="U26" i="33"/>
  <c r="T26" i="33"/>
  <c r="AA25" i="33"/>
  <c r="Z25" i="33"/>
  <c r="X25" i="33"/>
  <c r="W25" i="33"/>
  <c r="U25" i="33"/>
  <c r="T25" i="33"/>
  <c r="AA24" i="33"/>
  <c r="Z24" i="33"/>
  <c r="X24" i="33"/>
  <c r="W24" i="33"/>
  <c r="U24" i="33"/>
  <c r="T24" i="33"/>
  <c r="AA23" i="33"/>
  <c r="Z23" i="33"/>
  <c r="X23" i="33"/>
  <c r="W23" i="33"/>
  <c r="U23" i="33"/>
  <c r="T23" i="33"/>
  <c r="AA22" i="33"/>
  <c r="Z22" i="33"/>
  <c r="X22" i="33"/>
  <c r="W22" i="33"/>
  <c r="U22" i="33"/>
  <c r="T22" i="33"/>
  <c r="AA21" i="33"/>
  <c r="Z21" i="33"/>
  <c r="AB21" i="33" s="1"/>
  <c r="AE21" i="33" s="1"/>
  <c r="X21" i="33"/>
  <c r="W21" i="33"/>
  <c r="U21" i="33"/>
  <c r="T21" i="33"/>
  <c r="V21" i="33" s="1"/>
  <c r="AC21" i="33" s="1"/>
  <c r="D21" i="33" s="1"/>
  <c r="AA20" i="33"/>
  <c r="Z20" i="33"/>
  <c r="X20" i="33"/>
  <c r="W20" i="33"/>
  <c r="U20" i="33"/>
  <c r="T20" i="33"/>
  <c r="AA19" i="33"/>
  <c r="Z19" i="33"/>
  <c r="X19" i="33"/>
  <c r="W19" i="33"/>
  <c r="U19" i="33"/>
  <c r="T19" i="33"/>
  <c r="AA18" i="33"/>
  <c r="Z18" i="33"/>
  <c r="X18" i="33"/>
  <c r="W18" i="33"/>
  <c r="U18" i="33"/>
  <c r="T18" i="33"/>
  <c r="AA17" i="33"/>
  <c r="Z17" i="33"/>
  <c r="X17" i="33"/>
  <c r="W17" i="33"/>
  <c r="U17" i="33"/>
  <c r="T17" i="33"/>
  <c r="AA16" i="33"/>
  <c r="Z16" i="33"/>
  <c r="X16" i="33"/>
  <c r="W16" i="33"/>
  <c r="U16" i="33"/>
  <c r="T16" i="33"/>
  <c r="AA15" i="33"/>
  <c r="Z15" i="33"/>
  <c r="AB15" i="33" s="1"/>
  <c r="AE15" i="33" s="1"/>
  <c r="J15" i="33" s="1"/>
  <c r="X15" i="33"/>
  <c r="W15" i="33"/>
  <c r="U15" i="33"/>
  <c r="T15" i="33"/>
  <c r="AA14" i="33"/>
  <c r="Z14" i="33"/>
  <c r="X14" i="33"/>
  <c r="W14" i="33"/>
  <c r="U14" i="33"/>
  <c r="T14" i="33"/>
  <c r="AA13" i="33"/>
  <c r="Z13" i="33"/>
  <c r="X13" i="33"/>
  <c r="W13" i="33"/>
  <c r="U13" i="33"/>
  <c r="T13" i="33"/>
  <c r="AA12" i="33"/>
  <c r="Z12" i="33"/>
  <c r="X12" i="33"/>
  <c r="W12" i="33"/>
  <c r="U12" i="33"/>
  <c r="T12" i="33"/>
  <c r="AA11" i="33"/>
  <c r="Z11" i="33"/>
  <c r="X11" i="33"/>
  <c r="W11" i="33"/>
  <c r="U11" i="33"/>
  <c r="T11" i="33"/>
  <c r="AA10" i="33"/>
  <c r="Z10" i="33"/>
  <c r="X10" i="33"/>
  <c r="W10" i="33"/>
  <c r="U10" i="33"/>
  <c r="T10" i="33"/>
  <c r="AA9" i="33"/>
  <c r="Z9" i="33"/>
  <c r="X9" i="33"/>
  <c r="W9" i="33"/>
  <c r="U9" i="33"/>
  <c r="T9" i="33"/>
  <c r="V9" i="33" s="1"/>
  <c r="AC9" i="33" s="1"/>
  <c r="D9" i="33" s="1"/>
  <c r="AA8" i="33"/>
  <c r="Z8" i="33"/>
  <c r="X8" i="33"/>
  <c r="W8" i="33"/>
  <c r="U8" i="33"/>
  <c r="T8" i="33"/>
  <c r="AA7" i="33"/>
  <c r="Z7" i="33"/>
  <c r="X7" i="33"/>
  <c r="Y7" i="33" s="1"/>
  <c r="AD7" i="33" s="1"/>
  <c r="G7" i="33" s="1"/>
  <c r="W7" i="33"/>
  <c r="U7" i="33"/>
  <c r="T7" i="33"/>
  <c r="AB37" i="23"/>
  <c r="AE37" i="23" s="1"/>
  <c r="AA37" i="23"/>
  <c r="Z37" i="23"/>
  <c r="X37" i="23"/>
  <c r="W37" i="23"/>
  <c r="Y37" i="23" s="1"/>
  <c r="AD37" i="23" s="1"/>
  <c r="V37" i="23"/>
  <c r="AC37" i="23" s="1"/>
  <c r="U37" i="23"/>
  <c r="T37" i="23"/>
  <c r="AC36" i="23"/>
  <c r="AA36" i="23"/>
  <c r="AB36" i="23" s="1"/>
  <c r="AE36" i="23" s="1"/>
  <c r="Z36" i="23"/>
  <c r="X36" i="23"/>
  <c r="W36" i="23"/>
  <c r="U36" i="23"/>
  <c r="V36" i="23" s="1"/>
  <c r="T36" i="23"/>
  <c r="AA35" i="23"/>
  <c r="Z35" i="23"/>
  <c r="X35" i="23"/>
  <c r="W35" i="23"/>
  <c r="U35" i="23"/>
  <c r="V35" i="23" s="1"/>
  <c r="AC35" i="23" s="1"/>
  <c r="D35" i="23" s="1"/>
  <c r="T35" i="23"/>
  <c r="AA34" i="23"/>
  <c r="Z34" i="23"/>
  <c r="AB34" i="23" s="1"/>
  <c r="AE34" i="23" s="1"/>
  <c r="X34" i="23"/>
  <c r="W34" i="23"/>
  <c r="U34" i="23"/>
  <c r="T34" i="23"/>
  <c r="V34" i="23" s="1"/>
  <c r="AC34" i="23" s="1"/>
  <c r="AA33" i="23"/>
  <c r="Z33" i="23"/>
  <c r="X33" i="23"/>
  <c r="W33" i="23"/>
  <c r="U33" i="23"/>
  <c r="T33" i="23"/>
  <c r="AA32" i="23"/>
  <c r="Z32" i="23"/>
  <c r="X32" i="23"/>
  <c r="W32" i="23"/>
  <c r="U32" i="23"/>
  <c r="T32" i="23"/>
  <c r="AA31" i="23"/>
  <c r="AB31" i="23" s="1"/>
  <c r="AE31" i="23" s="1"/>
  <c r="J31" i="23" s="1"/>
  <c r="Z31" i="23"/>
  <c r="X31" i="23"/>
  <c r="W31" i="23"/>
  <c r="Y31" i="23" s="1"/>
  <c r="AD31" i="23" s="1"/>
  <c r="G31" i="23" s="1"/>
  <c r="U31" i="23"/>
  <c r="T31" i="23"/>
  <c r="AA30" i="23"/>
  <c r="AB30" i="23" s="1"/>
  <c r="AE30" i="23" s="1"/>
  <c r="Z30" i="23"/>
  <c r="X30" i="23"/>
  <c r="W30" i="23"/>
  <c r="U30" i="23"/>
  <c r="T30" i="23"/>
  <c r="AA29" i="23"/>
  <c r="Z29" i="23"/>
  <c r="X29" i="23"/>
  <c r="W29" i="23"/>
  <c r="U29" i="23"/>
  <c r="T29" i="23"/>
  <c r="AA28" i="23"/>
  <c r="Z28" i="23"/>
  <c r="AB28" i="23" s="1"/>
  <c r="AE28" i="23" s="1"/>
  <c r="J28" i="23" s="1"/>
  <c r="X28" i="23"/>
  <c r="Y28" i="23" s="1"/>
  <c r="AD28" i="23" s="1"/>
  <c r="G28" i="23" s="1"/>
  <c r="W28" i="23"/>
  <c r="U28" i="23"/>
  <c r="T28" i="23"/>
  <c r="V28" i="23" s="1"/>
  <c r="AC28" i="23" s="1"/>
  <c r="AA27" i="23"/>
  <c r="Z27" i="23"/>
  <c r="X27" i="23"/>
  <c r="W27" i="23"/>
  <c r="U27" i="23"/>
  <c r="T27" i="23"/>
  <c r="AA26" i="23"/>
  <c r="Z26" i="23"/>
  <c r="X26" i="23"/>
  <c r="W26" i="23"/>
  <c r="U26" i="23"/>
  <c r="T26" i="23"/>
  <c r="AA25" i="23"/>
  <c r="AB25" i="23" s="1"/>
  <c r="AE25" i="23" s="1"/>
  <c r="J25" i="23" s="1"/>
  <c r="Z25" i="23"/>
  <c r="X25" i="23"/>
  <c r="W25" i="23"/>
  <c r="Y25" i="23" s="1"/>
  <c r="AD25" i="23" s="1"/>
  <c r="G25" i="23" s="1"/>
  <c r="U25" i="23"/>
  <c r="T25" i="23"/>
  <c r="AA24" i="23"/>
  <c r="Z24" i="23"/>
  <c r="X24" i="23"/>
  <c r="W24" i="23"/>
  <c r="U24" i="23"/>
  <c r="T24" i="23"/>
  <c r="AE23" i="23"/>
  <c r="J23" i="23" s="1"/>
  <c r="AA23" i="23"/>
  <c r="AB23" i="23" s="1"/>
  <c r="Z23" i="23"/>
  <c r="X23" i="23"/>
  <c r="Y23" i="23" s="1"/>
  <c r="AD23" i="23" s="1"/>
  <c r="W23" i="23"/>
  <c r="U23" i="23"/>
  <c r="T23" i="23"/>
  <c r="AA22" i="23"/>
  <c r="Z22" i="23"/>
  <c r="AB22" i="23" s="1"/>
  <c r="AE22" i="23" s="1"/>
  <c r="J22" i="23" s="1"/>
  <c r="X22" i="23"/>
  <c r="Y22" i="23" s="1"/>
  <c r="AD22" i="23" s="1"/>
  <c r="W22" i="23"/>
  <c r="U22" i="23"/>
  <c r="T22" i="23"/>
  <c r="V22" i="23" s="1"/>
  <c r="AC22" i="23" s="1"/>
  <c r="D22" i="23" s="1"/>
  <c r="AA21" i="23"/>
  <c r="Z21" i="23"/>
  <c r="X21" i="23"/>
  <c r="W21" i="23"/>
  <c r="U21" i="23"/>
  <c r="T21" i="23"/>
  <c r="AA20" i="23"/>
  <c r="AB20" i="23" s="1"/>
  <c r="AE20" i="23" s="1"/>
  <c r="Z20" i="23"/>
  <c r="X20" i="23"/>
  <c r="Y20" i="23" s="1"/>
  <c r="AD20" i="23" s="1"/>
  <c r="W20" i="23"/>
  <c r="U20" i="23"/>
  <c r="V20" i="23" s="1"/>
  <c r="AC20" i="23" s="1"/>
  <c r="T20" i="23"/>
  <c r="AA19" i="23"/>
  <c r="Z19" i="23"/>
  <c r="X19" i="23"/>
  <c r="W19" i="23"/>
  <c r="Y19" i="23" s="1"/>
  <c r="AD19" i="23" s="1"/>
  <c r="U19" i="23"/>
  <c r="T19" i="23"/>
  <c r="AA18" i="23"/>
  <c r="Z18" i="23"/>
  <c r="X18" i="23"/>
  <c r="W18" i="23"/>
  <c r="U18" i="23"/>
  <c r="T18" i="23"/>
  <c r="AA17" i="23"/>
  <c r="Z17" i="23"/>
  <c r="X17" i="23"/>
  <c r="W17" i="23"/>
  <c r="U17" i="23"/>
  <c r="V17" i="23" s="1"/>
  <c r="AC17" i="23" s="1"/>
  <c r="D17" i="23" s="1"/>
  <c r="T17" i="23"/>
  <c r="AA16" i="23"/>
  <c r="Z16" i="23"/>
  <c r="AB16" i="23" s="1"/>
  <c r="AE16" i="23" s="1"/>
  <c r="J16" i="23" s="1"/>
  <c r="X16" i="23"/>
  <c r="Y16" i="23" s="1"/>
  <c r="AD16" i="23" s="1"/>
  <c r="G16" i="23" s="1"/>
  <c r="W16" i="23"/>
  <c r="U16" i="23"/>
  <c r="T16" i="23"/>
  <c r="V16" i="23" s="1"/>
  <c r="AC16" i="23" s="1"/>
  <c r="D16" i="23" s="1"/>
  <c r="AA15" i="23"/>
  <c r="Z15" i="23"/>
  <c r="X15" i="23"/>
  <c r="W15" i="23"/>
  <c r="U15" i="23"/>
  <c r="V15" i="23" s="1"/>
  <c r="AC15" i="23" s="1"/>
  <c r="T15" i="23"/>
  <c r="AA14" i="23"/>
  <c r="AB14" i="23" s="1"/>
  <c r="AE14" i="23" s="1"/>
  <c r="Z14" i="23"/>
  <c r="X14" i="23"/>
  <c r="W14" i="23"/>
  <c r="U14" i="23"/>
  <c r="T14" i="23"/>
  <c r="AA13" i="23"/>
  <c r="Z13" i="23"/>
  <c r="X13" i="23"/>
  <c r="W13" i="23"/>
  <c r="U13" i="23"/>
  <c r="T13" i="23"/>
  <c r="AA12" i="23"/>
  <c r="Z12" i="23"/>
  <c r="X12" i="23"/>
  <c r="W12" i="23"/>
  <c r="U12" i="23"/>
  <c r="T12" i="23"/>
  <c r="AA11" i="23"/>
  <c r="AB11" i="23" s="1"/>
  <c r="AE11" i="23" s="1"/>
  <c r="J11" i="23" s="1"/>
  <c r="Z11" i="23"/>
  <c r="X11" i="23"/>
  <c r="W11" i="23"/>
  <c r="U11" i="23"/>
  <c r="T11" i="23"/>
  <c r="AA10" i="23"/>
  <c r="Z10" i="23"/>
  <c r="AB10" i="23" s="1"/>
  <c r="AE10" i="23" s="1"/>
  <c r="J10" i="23" s="1"/>
  <c r="X10" i="23"/>
  <c r="Y10" i="23" s="1"/>
  <c r="AD10" i="23" s="1"/>
  <c r="G10" i="23" s="1"/>
  <c r="W10" i="23"/>
  <c r="U10" i="23"/>
  <c r="T10" i="23"/>
  <c r="AA9" i="23"/>
  <c r="Z9" i="23"/>
  <c r="X9" i="23"/>
  <c r="W9" i="23"/>
  <c r="U9" i="23"/>
  <c r="T9" i="23"/>
  <c r="AA8" i="23"/>
  <c r="AB8" i="23" s="1"/>
  <c r="AE8" i="23" s="1"/>
  <c r="J8" i="23" s="1"/>
  <c r="Z8" i="23"/>
  <c r="X8" i="23"/>
  <c r="W8" i="23"/>
  <c r="U8" i="23"/>
  <c r="V8" i="23" s="1"/>
  <c r="AC8" i="23" s="1"/>
  <c r="D8" i="23" s="1"/>
  <c r="T8" i="23"/>
  <c r="AB7" i="23"/>
  <c r="AE7" i="23" s="1"/>
  <c r="J7" i="23" s="1"/>
  <c r="AA7" i="23"/>
  <c r="Z7" i="23"/>
  <c r="X7" i="23"/>
  <c r="W7" i="23"/>
  <c r="Y7" i="23" s="1"/>
  <c r="AD7" i="23" s="1"/>
  <c r="G7" i="23" s="1"/>
  <c r="U7" i="23"/>
  <c r="V7" i="23" s="1"/>
  <c r="AC7" i="23" s="1"/>
  <c r="T7" i="23"/>
  <c r="AB37" i="44"/>
  <c r="AE37" i="44" s="1"/>
  <c r="AA37" i="44"/>
  <c r="Z37" i="44"/>
  <c r="X37" i="44"/>
  <c r="Y37" i="44" s="1"/>
  <c r="AD37" i="44" s="1"/>
  <c r="W37" i="44"/>
  <c r="V37" i="44"/>
  <c r="AC37" i="44" s="1"/>
  <c r="U37" i="44"/>
  <c r="T37" i="44"/>
  <c r="AA36" i="44"/>
  <c r="Z36" i="44"/>
  <c r="X36" i="44"/>
  <c r="W36" i="44"/>
  <c r="U36" i="44"/>
  <c r="T36" i="44"/>
  <c r="AA35" i="44"/>
  <c r="AB35" i="44" s="1"/>
  <c r="AE35" i="44" s="1"/>
  <c r="J35" i="44" s="1"/>
  <c r="Z35" i="44"/>
  <c r="X35" i="44"/>
  <c r="Y35" i="44" s="1"/>
  <c r="AD35" i="44" s="1"/>
  <c r="G35" i="44" s="1"/>
  <c r="W35" i="44"/>
  <c r="U35" i="44"/>
  <c r="T35" i="44"/>
  <c r="AE34" i="44"/>
  <c r="J34" i="44" s="1"/>
  <c r="AA34" i="44"/>
  <c r="AB34" i="44" s="1"/>
  <c r="Z34" i="44"/>
  <c r="X34" i="44"/>
  <c r="Y34" i="44" s="1"/>
  <c r="AD34" i="44" s="1"/>
  <c r="G34" i="44" s="1"/>
  <c r="W34" i="44"/>
  <c r="U34" i="44"/>
  <c r="T34" i="44"/>
  <c r="AA33" i="44"/>
  <c r="Z33" i="44"/>
  <c r="X33" i="44"/>
  <c r="Y33" i="44" s="1"/>
  <c r="AD33" i="44" s="1"/>
  <c r="G33" i="44" s="1"/>
  <c r="W33" i="44"/>
  <c r="U33" i="44"/>
  <c r="T33" i="44"/>
  <c r="AA32" i="44"/>
  <c r="Z32" i="44"/>
  <c r="X32" i="44"/>
  <c r="Y32" i="44" s="1"/>
  <c r="AD32" i="44" s="1"/>
  <c r="G32" i="44" s="1"/>
  <c r="W32" i="44"/>
  <c r="U32" i="44"/>
  <c r="T32" i="44"/>
  <c r="AA31" i="44"/>
  <c r="AB31" i="44" s="1"/>
  <c r="AE31" i="44" s="1"/>
  <c r="J31" i="44" s="1"/>
  <c r="Z31" i="44"/>
  <c r="X31" i="44"/>
  <c r="Y31" i="44" s="1"/>
  <c r="AD31" i="44" s="1"/>
  <c r="G31" i="44" s="1"/>
  <c r="W31" i="44"/>
  <c r="U31" i="44"/>
  <c r="V31" i="44" s="1"/>
  <c r="AC31" i="44" s="1"/>
  <c r="D31" i="44" s="1"/>
  <c r="T31" i="44"/>
  <c r="AA30" i="44"/>
  <c r="Z30" i="44"/>
  <c r="X30" i="44"/>
  <c r="W30" i="44"/>
  <c r="U30" i="44"/>
  <c r="T30" i="44"/>
  <c r="AA29" i="44"/>
  <c r="AB29" i="44" s="1"/>
  <c r="AE29" i="44" s="1"/>
  <c r="Z29" i="44"/>
  <c r="X29" i="44"/>
  <c r="W29" i="44"/>
  <c r="U29" i="44"/>
  <c r="T29" i="44"/>
  <c r="AA28" i="44"/>
  <c r="Z28" i="44"/>
  <c r="Y28" i="44"/>
  <c r="AD28" i="44" s="1"/>
  <c r="G28" i="44" s="1"/>
  <c r="X28" i="44"/>
  <c r="W28" i="44"/>
  <c r="U28" i="44"/>
  <c r="T28" i="44"/>
  <c r="AA27" i="44"/>
  <c r="Z27" i="44"/>
  <c r="X27" i="44"/>
  <c r="W27" i="44"/>
  <c r="U27" i="44"/>
  <c r="T27" i="44"/>
  <c r="AA26" i="44"/>
  <c r="Z26" i="44"/>
  <c r="Y26" i="44"/>
  <c r="AD26" i="44" s="1"/>
  <c r="X26" i="44"/>
  <c r="W26" i="44"/>
  <c r="U26" i="44"/>
  <c r="T26" i="44"/>
  <c r="AA25" i="44"/>
  <c r="AB25" i="44" s="1"/>
  <c r="AE25" i="44" s="1"/>
  <c r="J25" i="44" s="1"/>
  <c r="Z25" i="44"/>
  <c r="X25" i="44"/>
  <c r="W25" i="44"/>
  <c r="U25" i="44"/>
  <c r="V25" i="44" s="1"/>
  <c r="AC25" i="44" s="1"/>
  <c r="T25" i="44"/>
  <c r="AA24" i="44"/>
  <c r="AB24" i="44" s="1"/>
  <c r="AE24" i="44" s="1"/>
  <c r="Z24" i="44"/>
  <c r="X24" i="44"/>
  <c r="W24" i="44"/>
  <c r="U24" i="44"/>
  <c r="T24" i="44"/>
  <c r="AA23" i="44"/>
  <c r="AB23" i="44" s="1"/>
  <c r="AE23" i="44" s="1"/>
  <c r="Z23" i="44"/>
  <c r="X23" i="44"/>
  <c r="W23" i="44"/>
  <c r="U23" i="44"/>
  <c r="T23" i="44"/>
  <c r="AA22" i="44"/>
  <c r="Z22" i="44"/>
  <c r="X22" i="44"/>
  <c r="W22" i="44"/>
  <c r="U22" i="44"/>
  <c r="T22" i="44"/>
  <c r="AA21" i="44"/>
  <c r="Z21" i="44"/>
  <c r="X21" i="44"/>
  <c r="Y21" i="44" s="1"/>
  <c r="AD21" i="44" s="1"/>
  <c r="G21" i="44" s="1"/>
  <c r="W21" i="44"/>
  <c r="U21" i="44"/>
  <c r="T21" i="44"/>
  <c r="AA20" i="44"/>
  <c r="Z20" i="44"/>
  <c r="X20" i="44"/>
  <c r="Y20" i="44" s="1"/>
  <c r="AD20" i="44" s="1"/>
  <c r="G20" i="44" s="1"/>
  <c r="W20" i="44"/>
  <c r="U20" i="44"/>
  <c r="T20" i="44"/>
  <c r="AB19" i="44"/>
  <c r="AE19" i="44" s="1"/>
  <c r="J19" i="44" s="1"/>
  <c r="AA19" i="44"/>
  <c r="Z19" i="44"/>
  <c r="X19" i="44"/>
  <c r="W19" i="44"/>
  <c r="U19" i="44"/>
  <c r="T19" i="44"/>
  <c r="V19" i="44" s="1"/>
  <c r="AC19" i="44" s="1"/>
  <c r="D19" i="44" s="1"/>
  <c r="AA18" i="44"/>
  <c r="Z18" i="44"/>
  <c r="X18" i="44"/>
  <c r="Y18" i="44" s="1"/>
  <c r="AD18" i="44" s="1"/>
  <c r="G18" i="44" s="1"/>
  <c r="W18" i="44"/>
  <c r="U18" i="44"/>
  <c r="V18" i="44" s="1"/>
  <c r="AC18" i="44" s="1"/>
  <c r="T18" i="44"/>
  <c r="AA17" i="44"/>
  <c r="AB17" i="44" s="1"/>
  <c r="AE17" i="44" s="1"/>
  <c r="J17" i="44" s="1"/>
  <c r="Z17" i="44"/>
  <c r="X17" i="44"/>
  <c r="W17" i="44"/>
  <c r="U17" i="44"/>
  <c r="V17" i="44" s="1"/>
  <c r="AC17" i="44" s="1"/>
  <c r="T17" i="44"/>
  <c r="AA16" i="44"/>
  <c r="Z16" i="44"/>
  <c r="X16" i="44"/>
  <c r="W16" i="44"/>
  <c r="U16" i="44"/>
  <c r="T16" i="44"/>
  <c r="AA15" i="44"/>
  <c r="Z15" i="44"/>
  <c r="X15" i="44"/>
  <c r="W15" i="44"/>
  <c r="U15" i="44"/>
  <c r="T15" i="44"/>
  <c r="AA14" i="44"/>
  <c r="AB14" i="44" s="1"/>
  <c r="AE14" i="44" s="1"/>
  <c r="Z14" i="44"/>
  <c r="X14" i="44"/>
  <c r="Y14" i="44" s="1"/>
  <c r="AD14" i="44" s="1"/>
  <c r="G14" i="44" s="1"/>
  <c r="W14" i="44"/>
  <c r="U14" i="44"/>
  <c r="T14" i="44"/>
  <c r="AA13" i="44"/>
  <c r="AB13" i="44" s="1"/>
  <c r="AE13" i="44" s="1"/>
  <c r="J13" i="44" s="1"/>
  <c r="Z13" i="44"/>
  <c r="X13" i="44"/>
  <c r="W13" i="44"/>
  <c r="U13" i="44"/>
  <c r="V13" i="44" s="1"/>
  <c r="AC13" i="44" s="1"/>
  <c r="D13" i="44" s="1"/>
  <c r="T13" i="44"/>
  <c r="AA12" i="44"/>
  <c r="AB12" i="44" s="1"/>
  <c r="AE12" i="44" s="1"/>
  <c r="Z12" i="44"/>
  <c r="X12" i="44"/>
  <c r="W12" i="44"/>
  <c r="U12" i="44"/>
  <c r="T12" i="44"/>
  <c r="AB11" i="44"/>
  <c r="AE11" i="44" s="1"/>
  <c r="J11" i="44" s="1"/>
  <c r="AA11" i="44"/>
  <c r="Z11" i="44"/>
  <c r="X11" i="44"/>
  <c r="Y11" i="44" s="1"/>
  <c r="AD11" i="44" s="1"/>
  <c r="W11" i="44"/>
  <c r="U11" i="44"/>
  <c r="V11" i="44" s="1"/>
  <c r="AC11" i="44" s="1"/>
  <c r="D11" i="44" s="1"/>
  <c r="T11" i="44"/>
  <c r="AA10" i="44"/>
  <c r="Z10" i="44"/>
  <c r="X10" i="44"/>
  <c r="Y10" i="44" s="1"/>
  <c r="AD10" i="44" s="1"/>
  <c r="G10" i="44" s="1"/>
  <c r="W10" i="44"/>
  <c r="U10" i="44"/>
  <c r="V10" i="44" s="1"/>
  <c r="AC10" i="44" s="1"/>
  <c r="T10" i="44"/>
  <c r="AA9" i="44"/>
  <c r="Z9" i="44"/>
  <c r="X9" i="44"/>
  <c r="W9" i="44"/>
  <c r="U9" i="44"/>
  <c r="T9" i="44"/>
  <c r="AA8" i="44"/>
  <c r="Z8" i="44"/>
  <c r="X8" i="44"/>
  <c r="Y8" i="44" s="1"/>
  <c r="AD8" i="44" s="1"/>
  <c r="W8" i="44"/>
  <c r="U8" i="44"/>
  <c r="T8" i="44"/>
  <c r="AA7" i="44"/>
  <c r="AB7" i="44" s="1"/>
  <c r="AE7" i="44" s="1"/>
  <c r="J7" i="44" s="1"/>
  <c r="Z7" i="44"/>
  <c r="X7" i="44"/>
  <c r="W7" i="44"/>
  <c r="U7" i="44"/>
  <c r="T7" i="44"/>
  <c r="AD37" i="43"/>
  <c r="X37" i="43"/>
  <c r="W37" i="43"/>
  <c r="U37" i="43"/>
  <c r="V37" i="43" s="1"/>
  <c r="T37" i="43"/>
  <c r="X36" i="43"/>
  <c r="W36" i="43"/>
  <c r="U36" i="43"/>
  <c r="T36" i="43"/>
  <c r="X35" i="43"/>
  <c r="W35" i="43"/>
  <c r="U35" i="43"/>
  <c r="V35" i="43" s="1"/>
  <c r="AC35" i="43" s="1"/>
  <c r="D35" i="43" s="1"/>
  <c r="T35" i="43"/>
  <c r="AB34" i="43"/>
  <c r="AE34" i="43" s="1"/>
  <c r="X34" i="43"/>
  <c r="W34" i="43"/>
  <c r="U34" i="43"/>
  <c r="V34" i="43" s="1"/>
  <c r="AC34" i="43" s="1"/>
  <c r="D34" i="43" s="1"/>
  <c r="T34" i="43"/>
  <c r="X33" i="43"/>
  <c r="W33" i="43"/>
  <c r="U33" i="43"/>
  <c r="T33" i="43"/>
  <c r="X32" i="43"/>
  <c r="W32" i="43"/>
  <c r="U32" i="43"/>
  <c r="T32" i="43"/>
  <c r="X31" i="43"/>
  <c r="W31" i="43"/>
  <c r="U31" i="43"/>
  <c r="T31" i="43"/>
  <c r="X30" i="43"/>
  <c r="Y30" i="43" s="1"/>
  <c r="W30" i="43"/>
  <c r="U30" i="43"/>
  <c r="T30" i="43"/>
  <c r="X29" i="43"/>
  <c r="W29" i="43"/>
  <c r="U29" i="43"/>
  <c r="T29" i="43"/>
  <c r="X28" i="43"/>
  <c r="W28" i="43"/>
  <c r="U28" i="43"/>
  <c r="V28" i="43" s="1"/>
  <c r="AC28" i="43" s="1"/>
  <c r="D28" i="43" s="1"/>
  <c r="T28" i="43"/>
  <c r="X27" i="43"/>
  <c r="Y27" i="43" s="1"/>
  <c r="W27" i="43"/>
  <c r="U27" i="43"/>
  <c r="V27" i="43" s="1"/>
  <c r="T27" i="43"/>
  <c r="X26" i="43"/>
  <c r="Y26" i="43" s="1"/>
  <c r="AD26" i="43" s="1"/>
  <c r="W26" i="43"/>
  <c r="U26" i="43"/>
  <c r="T26" i="43"/>
  <c r="X25" i="43"/>
  <c r="W25" i="43"/>
  <c r="U25" i="43"/>
  <c r="T25" i="43"/>
  <c r="X24" i="43"/>
  <c r="Y24" i="43" s="1"/>
  <c r="W24" i="43"/>
  <c r="U24" i="43"/>
  <c r="T24" i="43"/>
  <c r="X23" i="43"/>
  <c r="Y23" i="43" s="1"/>
  <c r="W23" i="43"/>
  <c r="U23" i="43"/>
  <c r="T23" i="43"/>
  <c r="AB22" i="43"/>
  <c r="AE22" i="43" s="1"/>
  <c r="X22" i="43"/>
  <c r="W22" i="43"/>
  <c r="U22" i="43"/>
  <c r="T22" i="43"/>
  <c r="X21" i="43"/>
  <c r="W21" i="43"/>
  <c r="U21" i="43"/>
  <c r="T21" i="43"/>
  <c r="AB20" i="43"/>
  <c r="AE20" i="43" s="1"/>
  <c r="X20" i="43"/>
  <c r="W20" i="43"/>
  <c r="Y20" i="43" s="1"/>
  <c r="AD20" i="43" s="1"/>
  <c r="G20" i="43" s="1"/>
  <c r="U20" i="43"/>
  <c r="V20" i="43" s="1"/>
  <c r="AC20" i="43" s="1"/>
  <c r="D20" i="43" s="1"/>
  <c r="T20" i="43"/>
  <c r="X19" i="43"/>
  <c r="W19" i="43"/>
  <c r="U19" i="43"/>
  <c r="T19" i="43"/>
  <c r="X18" i="43"/>
  <c r="W18" i="43"/>
  <c r="U18" i="43"/>
  <c r="T18" i="43"/>
  <c r="X17" i="43"/>
  <c r="Y17" i="43" s="1"/>
  <c r="W17" i="43"/>
  <c r="U17" i="43"/>
  <c r="T17" i="43"/>
  <c r="X16" i="43"/>
  <c r="W16" i="43"/>
  <c r="U16" i="43"/>
  <c r="T16" i="43"/>
  <c r="X15" i="43"/>
  <c r="Y15" i="43" s="1"/>
  <c r="W15" i="43"/>
  <c r="U15" i="43"/>
  <c r="T15" i="43"/>
  <c r="X14" i="43"/>
  <c r="Y14" i="43" s="1"/>
  <c r="AD14" i="43" s="1"/>
  <c r="G14" i="43" s="1"/>
  <c r="W14" i="43"/>
  <c r="U14" i="43"/>
  <c r="T14" i="43"/>
  <c r="X13" i="43"/>
  <c r="Y13" i="43" s="1"/>
  <c r="AD13" i="43" s="1"/>
  <c r="G13" i="43" s="1"/>
  <c r="W13" i="43"/>
  <c r="U13" i="43"/>
  <c r="T13" i="43"/>
  <c r="X12" i="43"/>
  <c r="W12" i="43"/>
  <c r="U12" i="43"/>
  <c r="T12" i="43"/>
  <c r="AB11" i="43"/>
  <c r="AE11" i="43" s="1"/>
  <c r="X11" i="43"/>
  <c r="W11" i="43"/>
  <c r="U11" i="43"/>
  <c r="T11" i="43"/>
  <c r="X10" i="43"/>
  <c r="W10" i="43"/>
  <c r="U10" i="43"/>
  <c r="T10" i="43"/>
  <c r="AB9" i="43"/>
  <c r="AE9" i="43" s="1"/>
  <c r="X9" i="43"/>
  <c r="W9" i="43"/>
  <c r="U9" i="43"/>
  <c r="T9" i="43"/>
  <c r="X8" i="43"/>
  <c r="W8" i="43"/>
  <c r="U8" i="43"/>
  <c r="T8" i="43"/>
  <c r="X7" i="43"/>
  <c r="W7" i="43"/>
  <c r="U7" i="43"/>
  <c r="T7" i="43"/>
  <c r="AB37" i="41"/>
  <c r="AE37" i="41" s="1"/>
  <c r="AA37" i="41"/>
  <c r="Z37" i="41"/>
  <c r="X37" i="41"/>
  <c r="Y37" i="41" s="1"/>
  <c r="AD37" i="41" s="1"/>
  <c r="W37" i="41"/>
  <c r="V37" i="41"/>
  <c r="AC37" i="41" s="1"/>
  <c r="AF37" i="41" s="1"/>
  <c r="U37" i="41"/>
  <c r="T37" i="41"/>
  <c r="AA36" i="41"/>
  <c r="AB36" i="41" s="1"/>
  <c r="AE36" i="41" s="1"/>
  <c r="Z36" i="41"/>
  <c r="X36" i="41"/>
  <c r="Y36" i="41" s="1"/>
  <c r="AD36" i="41" s="1"/>
  <c r="W36" i="41"/>
  <c r="U36" i="41"/>
  <c r="V36" i="41" s="1"/>
  <c r="AC36" i="41" s="1"/>
  <c r="T36" i="41"/>
  <c r="AA35" i="41"/>
  <c r="Z35" i="41"/>
  <c r="X35" i="41"/>
  <c r="W35" i="41"/>
  <c r="U35" i="41"/>
  <c r="T35" i="41"/>
  <c r="AA34" i="41"/>
  <c r="Z34" i="41"/>
  <c r="X34" i="41"/>
  <c r="Y34" i="41" s="1"/>
  <c r="AD34" i="41" s="1"/>
  <c r="W34" i="41"/>
  <c r="U34" i="41"/>
  <c r="T34" i="41"/>
  <c r="AA33" i="41"/>
  <c r="AB33" i="41" s="1"/>
  <c r="AE33" i="41" s="1"/>
  <c r="Z33" i="41"/>
  <c r="X33" i="41"/>
  <c r="W33" i="41"/>
  <c r="U33" i="41"/>
  <c r="T33" i="41"/>
  <c r="AA32" i="41"/>
  <c r="Z32" i="41"/>
  <c r="X32" i="41"/>
  <c r="Y32" i="41" s="1"/>
  <c r="AD32" i="41" s="1"/>
  <c r="G32" i="41" s="1"/>
  <c r="W32" i="41"/>
  <c r="U32" i="41"/>
  <c r="T32" i="41"/>
  <c r="AA31" i="41"/>
  <c r="AB31" i="41" s="1"/>
  <c r="AE31" i="41" s="1"/>
  <c r="J31" i="41" s="1"/>
  <c r="Z31" i="41"/>
  <c r="X31" i="41"/>
  <c r="W31" i="41"/>
  <c r="U31" i="41"/>
  <c r="T31" i="41"/>
  <c r="AA30" i="41"/>
  <c r="Z30" i="41"/>
  <c r="X30" i="41"/>
  <c r="W30" i="41"/>
  <c r="U30" i="41"/>
  <c r="V30" i="41" s="1"/>
  <c r="AC30" i="41" s="1"/>
  <c r="T30" i="41"/>
  <c r="AA29" i="41"/>
  <c r="AB29" i="41" s="1"/>
  <c r="AE29" i="41" s="1"/>
  <c r="J29" i="41" s="1"/>
  <c r="Z29" i="41"/>
  <c r="X29" i="41"/>
  <c r="W29" i="41"/>
  <c r="U29" i="41"/>
  <c r="V29" i="41" s="1"/>
  <c r="AC29" i="41" s="1"/>
  <c r="D29" i="41" s="1"/>
  <c r="T29" i="41"/>
  <c r="AA28" i="41"/>
  <c r="Z28" i="41"/>
  <c r="X28" i="41"/>
  <c r="Y28" i="41" s="1"/>
  <c r="AD28" i="41" s="1"/>
  <c r="W28" i="41"/>
  <c r="U28" i="41"/>
  <c r="T28" i="41"/>
  <c r="AA27" i="41"/>
  <c r="Z27" i="41"/>
  <c r="X27" i="41"/>
  <c r="W27" i="41"/>
  <c r="U27" i="41"/>
  <c r="T27" i="41"/>
  <c r="AA26" i="41"/>
  <c r="AB26" i="41" s="1"/>
  <c r="AE26" i="41" s="1"/>
  <c r="Z26" i="41"/>
  <c r="X26" i="41"/>
  <c r="Y26" i="41" s="1"/>
  <c r="AD26" i="41" s="1"/>
  <c r="G26" i="41" s="1"/>
  <c r="W26" i="41"/>
  <c r="U26" i="41"/>
  <c r="T26" i="41"/>
  <c r="AA25" i="41"/>
  <c r="AB25" i="41" s="1"/>
  <c r="AE25" i="41" s="1"/>
  <c r="J25" i="41" s="1"/>
  <c r="Z25" i="41"/>
  <c r="X25" i="41"/>
  <c r="W25" i="41"/>
  <c r="U25" i="41"/>
  <c r="T25" i="41"/>
  <c r="AA24" i="41"/>
  <c r="AB24" i="41" s="1"/>
  <c r="AE24" i="41" s="1"/>
  <c r="Z24" i="41"/>
  <c r="X24" i="41"/>
  <c r="W24" i="41"/>
  <c r="U24" i="41"/>
  <c r="T24" i="41"/>
  <c r="AA23" i="41"/>
  <c r="AB23" i="41" s="1"/>
  <c r="AE23" i="41" s="1"/>
  <c r="J23" i="41" s="1"/>
  <c r="Z23" i="41"/>
  <c r="X23" i="41"/>
  <c r="Y23" i="41" s="1"/>
  <c r="AD23" i="41" s="1"/>
  <c r="W23" i="41"/>
  <c r="V23" i="41"/>
  <c r="AC23" i="41" s="1"/>
  <c r="D23" i="41" s="1"/>
  <c r="U23" i="41"/>
  <c r="T23" i="41"/>
  <c r="AA22" i="41"/>
  <c r="Z22" i="41"/>
  <c r="X22" i="41"/>
  <c r="Y22" i="41" s="1"/>
  <c r="AD22" i="41" s="1"/>
  <c r="G22" i="41" s="1"/>
  <c r="W22" i="41"/>
  <c r="U22" i="41"/>
  <c r="T22" i="41"/>
  <c r="AA21" i="41"/>
  <c r="Z21" i="41"/>
  <c r="X21" i="41"/>
  <c r="W21" i="41"/>
  <c r="U21" i="41"/>
  <c r="T21" i="41"/>
  <c r="AA20" i="41"/>
  <c r="Z20" i="41"/>
  <c r="X20" i="41"/>
  <c r="W20" i="41"/>
  <c r="U20" i="41"/>
  <c r="T20" i="41"/>
  <c r="AA19" i="41"/>
  <c r="AB19" i="41" s="1"/>
  <c r="AE19" i="41" s="1"/>
  <c r="J19" i="41" s="1"/>
  <c r="Z19" i="41"/>
  <c r="X19" i="41"/>
  <c r="W19" i="41"/>
  <c r="U19" i="41"/>
  <c r="T19" i="41"/>
  <c r="AA18" i="41"/>
  <c r="Z18" i="41"/>
  <c r="X18" i="41"/>
  <c r="W18" i="41"/>
  <c r="U18" i="41"/>
  <c r="T18" i="41"/>
  <c r="AA17" i="41"/>
  <c r="AB17" i="41" s="1"/>
  <c r="AE17" i="41" s="1"/>
  <c r="J17" i="41" s="1"/>
  <c r="Z17" i="41"/>
  <c r="X17" i="41"/>
  <c r="W17" i="41"/>
  <c r="U17" i="41"/>
  <c r="T17" i="41"/>
  <c r="AA16" i="41"/>
  <c r="Z16" i="41"/>
  <c r="Y16" i="41"/>
  <c r="AD16" i="41" s="1"/>
  <c r="G16" i="41" s="1"/>
  <c r="X16" i="41"/>
  <c r="W16" i="41"/>
  <c r="U16" i="41"/>
  <c r="T16" i="41"/>
  <c r="AA15" i="41"/>
  <c r="Z15" i="41"/>
  <c r="X15" i="41"/>
  <c r="W15" i="41"/>
  <c r="U15" i="41"/>
  <c r="T15" i="41"/>
  <c r="AA14" i="41"/>
  <c r="AB14" i="41" s="1"/>
  <c r="AE14" i="41" s="1"/>
  <c r="Z14" i="41"/>
  <c r="X14" i="41"/>
  <c r="W14" i="41"/>
  <c r="U14" i="41"/>
  <c r="T14" i="41"/>
  <c r="AA13" i="41"/>
  <c r="Z13" i="41"/>
  <c r="X13" i="41"/>
  <c r="W13" i="41"/>
  <c r="U13" i="41"/>
  <c r="V13" i="41" s="1"/>
  <c r="AC13" i="41" s="1"/>
  <c r="T13" i="41"/>
  <c r="AA12" i="41"/>
  <c r="Z12" i="41"/>
  <c r="X12" i="41"/>
  <c r="W12" i="41"/>
  <c r="U12" i="41"/>
  <c r="T12" i="41"/>
  <c r="AA11" i="41"/>
  <c r="AB11" i="41" s="1"/>
  <c r="AE11" i="41" s="1"/>
  <c r="J11" i="41" s="1"/>
  <c r="Z11" i="41"/>
  <c r="X11" i="41"/>
  <c r="Y11" i="41" s="1"/>
  <c r="AD11" i="41" s="1"/>
  <c r="G11" i="41" s="1"/>
  <c r="W11" i="41"/>
  <c r="U11" i="41"/>
  <c r="T11" i="41"/>
  <c r="V11" i="41" s="1"/>
  <c r="AC11" i="41" s="1"/>
  <c r="D11" i="41" s="1"/>
  <c r="AA10" i="41"/>
  <c r="Z10" i="41"/>
  <c r="X10" i="41"/>
  <c r="Y10" i="41" s="1"/>
  <c r="AD10" i="41" s="1"/>
  <c r="G10" i="41" s="1"/>
  <c r="W10" i="41"/>
  <c r="U10" i="41"/>
  <c r="T10" i="41"/>
  <c r="AA9" i="41"/>
  <c r="Z9" i="41"/>
  <c r="X9" i="41"/>
  <c r="W9" i="41"/>
  <c r="U9" i="41"/>
  <c r="T9" i="41"/>
  <c r="AA8" i="41"/>
  <c r="Z8" i="41"/>
  <c r="X8" i="41"/>
  <c r="Y8" i="41" s="1"/>
  <c r="AD8" i="41" s="1"/>
  <c r="G8" i="41" s="1"/>
  <c r="W8" i="41"/>
  <c r="U8" i="41"/>
  <c r="T8" i="41"/>
  <c r="AA37" i="40"/>
  <c r="AB37" i="40" s="1"/>
  <c r="AE37" i="40" s="1"/>
  <c r="Z37" i="40"/>
  <c r="X37" i="40"/>
  <c r="Y37" i="40" s="1"/>
  <c r="AD37" i="40" s="1"/>
  <c r="W37" i="40"/>
  <c r="U37" i="40"/>
  <c r="T37" i="40"/>
  <c r="AA36" i="40"/>
  <c r="Z36" i="40"/>
  <c r="X36" i="40"/>
  <c r="W36" i="40"/>
  <c r="U36" i="40"/>
  <c r="T36" i="40"/>
  <c r="AA35" i="40"/>
  <c r="AB35" i="40" s="1"/>
  <c r="AE35" i="40" s="1"/>
  <c r="J35" i="40" s="1"/>
  <c r="Z35" i="40"/>
  <c r="X35" i="40"/>
  <c r="Y35" i="40" s="1"/>
  <c r="AD35" i="40" s="1"/>
  <c r="W35" i="40"/>
  <c r="U35" i="40"/>
  <c r="T35" i="40"/>
  <c r="AA34" i="40"/>
  <c r="Z34" i="40"/>
  <c r="X34" i="40"/>
  <c r="Y34" i="40" s="1"/>
  <c r="AD34" i="40" s="1"/>
  <c r="G34" i="40" s="1"/>
  <c r="W34" i="40"/>
  <c r="U34" i="40"/>
  <c r="T34" i="40"/>
  <c r="AA33" i="40"/>
  <c r="Z33" i="40"/>
  <c r="X33" i="40"/>
  <c r="W33" i="40"/>
  <c r="U33" i="40"/>
  <c r="T33" i="40"/>
  <c r="AA32" i="40"/>
  <c r="Z32" i="40"/>
  <c r="X32" i="40"/>
  <c r="W32" i="40"/>
  <c r="U32" i="40"/>
  <c r="T32" i="40"/>
  <c r="AA31" i="40"/>
  <c r="AB31" i="40" s="1"/>
  <c r="AE31" i="40" s="1"/>
  <c r="Z31" i="40"/>
  <c r="X31" i="40"/>
  <c r="W31" i="40"/>
  <c r="U31" i="40"/>
  <c r="T31" i="40"/>
  <c r="AA30" i="40"/>
  <c r="Z30" i="40"/>
  <c r="X30" i="40"/>
  <c r="W30" i="40"/>
  <c r="Y30" i="40" s="1"/>
  <c r="AD30" i="40" s="1"/>
  <c r="U30" i="40"/>
  <c r="T30" i="40"/>
  <c r="AA29" i="40"/>
  <c r="AB29" i="40" s="1"/>
  <c r="AE29" i="40" s="1"/>
  <c r="Z29" i="40"/>
  <c r="X29" i="40"/>
  <c r="W29" i="40"/>
  <c r="U29" i="40"/>
  <c r="T29" i="40"/>
  <c r="AA28" i="40"/>
  <c r="Z28" i="40"/>
  <c r="X28" i="40"/>
  <c r="Y28" i="40" s="1"/>
  <c r="AD28" i="40" s="1"/>
  <c r="G28" i="40" s="1"/>
  <c r="W28" i="40"/>
  <c r="U28" i="40"/>
  <c r="T28" i="40"/>
  <c r="AA27" i="40"/>
  <c r="Z27" i="40"/>
  <c r="X27" i="40"/>
  <c r="Y27" i="40" s="1"/>
  <c r="AD27" i="40" s="1"/>
  <c r="G27" i="40" s="1"/>
  <c r="W27" i="40"/>
  <c r="U27" i="40"/>
  <c r="T27" i="40"/>
  <c r="AA26" i="40"/>
  <c r="Z26" i="40"/>
  <c r="X26" i="40"/>
  <c r="W26" i="40"/>
  <c r="U26" i="40"/>
  <c r="T26" i="40"/>
  <c r="AA25" i="40"/>
  <c r="AB25" i="40" s="1"/>
  <c r="AE25" i="40" s="1"/>
  <c r="J25" i="40" s="1"/>
  <c r="Z25" i="40"/>
  <c r="X25" i="40"/>
  <c r="W25" i="40"/>
  <c r="U25" i="40"/>
  <c r="T25" i="40"/>
  <c r="AA24" i="40"/>
  <c r="Z24" i="40"/>
  <c r="X24" i="40"/>
  <c r="W24" i="40"/>
  <c r="U24" i="40"/>
  <c r="T24" i="40"/>
  <c r="AA23" i="40"/>
  <c r="Z23" i="40"/>
  <c r="X23" i="40"/>
  <c r="W23" i="40"/>
  <c r="U23" i="40"/>
  <c r="T23" i="40"/>
  <c r="AA22" i="40"/>
  <c r="Z22" i="40"/>
  <c r="Y22" i="40"/>
  <c r="AD22" i="40" s="1"/>
  <c r="G22" i="40" s="1"/>
  <c r="X22" i="40"/>
  <c r="W22" i="40"/>
  <c r="U22" i="40"/>
  <c r="T22" i="40"/>
  <c r="AA21" i="40"/>
  <c r="Z21" i="40"/>
  <c r="X21" i="40"/>
  <c r="W21" i="40"/>
  <c r="U21" i="40"/>
  <c r="T21" i="40"/>
  <c r="AA20" i="40"/>
  <c r="Z20" i="40"/>
  <c r="X20" i="40"/>
  <c r="Y20" i="40" s="1"/>
  <c r="AD20" i="40" s="1"/>
  <c r="G20" i="40" s="1"/>
  <c r="W20" i="40"/>
  <c r="U20" i="40"/>
  <c r="T20" i="40"/>
  <c r="AB19" i="40"/>
  <c r="AE19" i="40" s="1"/>
  <c r="AA19" i="40"/>
  <c r="Z19" i="40"/>
  <c r="X19" i="40"/>
  <c r="W19" i="40"/>
  <c r="U19" i="40"/>
  <c r="T19" i="40"/>
  <c r="AA18" i="40"/>
  <c r="AB18" i="40" s="1"/>
  <c r="AE18" i="40" s="1"/>
  <c r="J18" i="40" s="1"/>
  <c r="Z18" i="40"/>
  <c r="X18" i="40"/>
  <c r="W18" i="40"/>
  <c r="U18" i="40"/>
  <c r="T18" i="40"/>
  <c r="AA17" i="40"/>
  <c r="Z17" i="40"/>
  <c r="X17" i="40"/>
  <c r="W17" i="40"/>
  <c r="U17" i="40"/>
  <c r="T17" i="40"/>
  <c r="AA16" i="40"/>
  <c r="AB16" i="40" s="1"/>
  <c r="AE16" i="40" s="1"/>
  <c r="Z16" i="40"/>
  <c r="X16" i="40"/>
  <c r="Y16" i="40" s="1"/>
  <c r="AD16" i="40" s="1"/>
  <c r="W16" i="40"/>
  <c r="U16" i="40"/>
  <c r="T16" i="40"/>
  <c r="AA15" i="40"/>
  <c r="Z15" i="40"/>
  <c r="AB15" i="40" s="1"/>
  <c r="AE15" i="40" s="1"/>
  <c r="X15" i="40"/>
  <c r="W15" i="40"/>
  <c r="U15" i="40"/>
  <c r="T15" i="40"/>
  <c r="AA14" i="40"/>
  <c r="AB14" i="40" s="1"/>
  <c r="AE14" i="40" s="1"/>
  <c r="Z14" i="40"/>
  <c r="X14" i="40"/>
  <c r="Y14" i="40" s="1"/>
  <c r="AD14" i="40" s="1"/>
  <c r="W14" i="40"/>
  <c r="U14" i="40"/>
  <c r="T14" i="40"/>
  <c r="AA13" i="40"/>
  <c r="AB13" i="40" s="1"/>
  <c r="AE13" i="40" s="1"/>
  <c r="J13" i="40" s="1"/>
  <c r="Z13" i="40"/>
  <c r="X13" i="40"/>
  <c r="W13" i="40"/>
  <c r="U13" i="40"/>
  <c r="T13" i="40"/>
  <c r="AA12" i="40"/>
  <c r="Z12" i="40"/>
  <c r="X12" i="40"/>
  <c r="W12" i="40"/>
  <c r="Y12" i="40" s="1"/>
  <c r="AD12" i="40" s="1"/>
  <c r="U12" i="40"/>
  <c r="T12" i="40"/>
  <c r="AA11" i="40"/>
  <c r="Z11" i="40"/>
  <c r="X11" i="40"/>
  <c r="W11" i="40"/>
  <c r="U11" i="40"/>
  <c r="V11" i="40" s="1"/>
  <c r="AC11" i="40" s="1"/>
  <c r="D11" i="40" s="1"/>
  <c r="T11" i="40"/>
  <c r="AA10" i="40"/>
  <c r="Z10" i="40"/>
  <c r="X10" i="40"/>
  <c r="Y10" i="40" s="1"/>
  <c r="AD10" i="40" s="1"/>
  <c r="W10" i="40"/>
  <c r="U10" i="40"/>
  <c r="T10" i="40"/>
  <c r="AA9" i="40"/>
  <c r="Z9" i="40"/>
  <c r="AB9" i="40" s="1"/>
  <c r="AE9" i="40" s="1"/>
  <c r="X9" i="40"/>
  <c r="W9" i="40"/>
  <c r="U9" i="40"/>
  <c r="T9" i="40"/>
  <c r="AA8" i="40"/>
  <c r="AB8" i="40" s="1"/>
  <c r="AE8" i="40" s="1"/>
  <c r="J8" i="40" s="1"/>
  <c r="Z8" i="40"/>
  <c r="X8" i="40"/>
  <c r="Y8" i="40" s="1"/>
  <c r="AD8" i="40" s="1"/>
  <c r="G8" i="40" s="1"/>
  <c r="W8" i="40"/>
  <c r="U8" i="40"/>
  <c r="T8" i="40"/>
  <c r="AA7" i="40"/>
  <c r="AB7" i="40" s="1"/>
  <c r="AE7" i="40" s="1"/>
  <c r="J7" i="40" s="1"/>
  <c r="Z7" i="40"/>
  <c r="X7" i="40"/>
  <c r="Y7" i="40" s="1"/>
  <c r="AD7" i="40" s="1"/>
  <c r="G7" i="40" s="1"/>
  <c r="W7" i="40"/>
  <c r="U7" i="40"/>
  <c r="T7" i="40"/>
  <c r="AB37" i="39"/>
  <c r="AE37" i="39" s="1"/>
  <c r="AA37" i="39"/>
  <c r="Z37" i="39"/>
  <c r="X37" i="39"/>
  <c r="Y37" i="39" s="1"/>
  <c r="AD37" i="39" s="1"/>
  <c r="W37" i="39"/>
  <c r="U37" i="39"/>
  <c r="T37" i="39"/>
  <c r="V37" i="39" s="1"/>
  <c r="AC37" i="39" s="1"/>
  <c r="AF37" i="39" s="1"/>
  <c r="AA36" i="39"/>
  <c r="AB36" i="39" s="1"/>
  <c r="AE36" i="39" s="1"/>
  <c r="Z36" i="39"/>
  <c r="X36" i="39"/>
  <c r="W36" i="39"/>
  <c r="Y36" i="39" s="1"/>
  <c r="AD36" i="39" s="1"/>
  <c r="U36" i="39"/>
  <c r="T36" i="39"/>
  <c r="AA35" i="39"/>
  <c r="Z35" i="39"/>
  <c r="X35" i="39"/>
  <c r="W35" i="39"/>
  <c r="U35" i="39"/>
  <c r="T35" i="39"/>
  <c r="AA34" i="39"/>
  <c r="AB34" i="39" s="1"/>
  <c r="AE34" i="39" s="1"/>
  <c r="Z34" i="39"/>
  <c r="X34" i="39"/>
  <c r="W34" i="39"/>
  <c r="U34" i="39"/>
  <c r="T34" i="39"/>
  <c r="AA33" i="39"/>
  <c r="Z33" i="39"/>
  <c r="AB33" i="39" s="1"/>
  <c r="AE33" i="39" s="1"/>
  <c r="X33" i="39"/>
  <c r="W33" i="39"/>
  <c r="U33" i="39"/>
  <c r="T33" i="39"/>
  <c r="V33" i="39" s="1"/>
  <c r="AC33" i="39" s="1"/>
  <c r="AA32" i="39"/>
  <c r="Z32" i="39"/>
  <c r="X32" i="39"/>
  <c r="W32" i="39"/>
  <c r="U32" i="39"/>
  <c r="T32" i="39"/>
  <c r="AA31" i="39"/>
  <c r="AB31" i="39" s="1"/>
  <c r="AE31" i="39" s="1"/>
  <c r="Z31" i="39"/>
  <c r="X31" i="39"/>
  <c r="W31" i="39"/>
  <c r="U31" i="39"/>
  <c r="T31" i="39"/>
  <c r="V31" i="39" s="1"/>
  <c r="AC31" i="39" s="1"/>
  <c r="AA30" i="39"/>
  <c r="Z30" i="39"/>
  <c r="X30" i="39"/>
  <c r="W30" i="39"/>
  <c r="Y30" i="39" s="1"/>
  <c r="AD30" i="39" s="1"/>
  <c r="U30" i="39"/>
  <c r="T30" i="39"/>
  <c r="AA29" i="39"/>
  <c r="Z29" i="39"/>
  <c r="X29" i="39"/>
  <c r="W29" i="39"/>
  <c r="U29" i="39"/>
  <c r="T29" i="39"/>
  <c r="AA28" i="39"/>
  <c r="Z28" i="39"/>
  <c r="X28" i="39"/>
  <c r="W28" i="39"/>
  <c r="U28" i="39"/>
  <c r="T28" i="39"/>
  <c r="AA27" i="39"/>
  <c r="Z27" i="39"/>
  <c r="AB27" i="39" s="1"/>
  <c r="AE27" i="39" s="1"/>
  <c r="J27" i="39" s="1"/>
  <c r="X27" i="39"/>
  <c r="W27" i="39"/>
  <c r="U27" i="39"/>
  <c r="T27" i="39"/>
  <c r="V27" i="39" s="1"/>
  <c r="AC27" i="39" s="1"/>
  <c r="AA26" i="39"/>
  <c r="Z26" i="39"/>
  <c r="X26" i="39"/>
  <c r="W26" i="39"/>
  <c r="U26" i="39"/>
  <c r="T26" i="39"/>
  <c r="AA25" i="39"/>
  <c r="Z25" i="39"/>
  <c r="X25" i="39"/>
  <c r="W25" i="39"/>
  <c r="U25" i="39"/>
  <c r="T25" i="39"/>
  <c r="V25" i="39" s="1"/>
  <c r="AC25" i="39" s="1"/>
  <c r="AA24" i="39"/>
  <c r="AB24" i="39" s="1"/>
  <c r="AE24" i="39" s="1"/>
  <c r="Z24" i="39"/>
  <c r="X24" i="39"/>
  <c r="W24" i="39"/>
  <c r="U24" i="39"/>
  <c r="V24" i="39" s="1"/>
  <c r="AC24" i="39" s="1"/>
  <c r="T24" i="39"/>
  <c r="AA23" i="39"/>
  <c r="AB23" i="39" s="1"/>
  <c r="AE23" i="39" s="1"/>
  <c r="Z23" i="39"/>
  <c r="X23" i="39"/>
  <c r="W23" i="39"/>
  <c r="U23" i="39"/>
  <c r="T23" i="39"/>
  <c r="AA22" i="39"/>
  <c r="AB22" i="39" s="1"/>
  <c r="AE22" i="39" s="1"/>
  <c r="Z22" i="39"/>
  <c r="Y22" i="39"/>
  <c r="AD22" i="39" s="1"/>
  <c r="X22" i="39"/>
  <c r="W22" i="39"/>
  <c r="U22" i="39"/>
  <c r="V22" i="39" s="1"/>
  <c r="AC22" i="39" s="1"/>
  <c r="T22" i="39"/>
  <c r="AA21" i="39"/>
  <c r="Z21" i="39"/>
  <c r="AB21" i="39" s="1"/>
  <c r="AE21" i="39" s="1"/>
  <c r="J21" i="39" s="1"/>
  <c r="X21" i="39"/>
  <c r="W21" i="39"/>
  <c r="U21" i="39"/>
  <c r="T21" i="39"/>
  <c r="AA20" i="39"/>
  <c r="Z20" i="39"/>
  <c r="X20" i="39"/>
  <c r="W20" i="39"/>
  <c r="U20" i="39"/>
  <c r="T20" i="39"/>
  <c r="AA19" i="39"/>
  <c r="Z19" i="39"/>
  <c r="X19" i="39"/>
  <c r="Y19" i="39" s="1"/>
  <c r="AD19" i="39" s="1"/>
  <c r="W19" i="39"/>
  <c r="U19" i="39"/>
  <c r="T19" i="39"/>
  <c r="AA18" i="39"/>
  <c r="Z18" i="39"/>
  <c r="X18" i="39"/>
  <c r="W18" i="39"/>
  <c r="Y18" i="39" s="1"/>
  <c r="AD18" i="39" s="1"/>
  <c r="U18" i="39"/>
  <c r="T18" i="39"/>
  <c r="AA17" i="39"/>
  <c r="AB17" i="39" s="1"/>
  <c r="AE17" i="39" s="1"/>
  <c r="Z17" i="39"/>
  <c r="X17" i="39"/>
  <c r="W17" i="39"/>
  <c r="U17" i="39"/>
  <c r="T17" i="39"/>
  <c r="AA16" i="39"/>
  <c r="Z16" i="39"/>
  <c r="X16" i="39"/>
  <c r="Y16" i="39" s="1"/>
  <c r="AD16" i="39" s="1"/>
  <c r="W16" i="39"/>
  <c r="U16" i="39"/>
  <c r="T16" i="39"/>
  <c r="AA15" i="39"/>
  <c r="Z15" i="39"/>
  <c r="AB15" i="39" s="1"/>
  <c r="AE15" i="39" s="1"/>
  <c r="X15" i="39"/>
  <c r="W15" i="39"/>
  <c r="U15" i="39"/>
  <c r="T15" i="39"/>
  <c r="V15" i="39" s="1"/>
  <c r="AC15" i="39" s="1"/>
  <c r="AA14" i="39"/>
  <c r="Z14" i="39"/>
  <c r="X14" i="39"/>
  <c r="Y14" i="39" s="1"/>
  <c r="AD14" i="39" s="1"/>
  <c r="W14" i="39"/>
  <c r="U14" i="39"/>
  <c r="T14" i="39"/>
  <c r="AA13" i="39"/>
  <c r="AB13" i="39" s="1"/>
  <c r="AE13" i="39" s="1"/>
  <c r="J13" i="39" s="1"/>
  <c r="Z13" i="39"/>
  <c r="X13" i="39"/>
  <c r="W13" i="39"/>
  <c r="U13" i="39"/>
  <c r="V13" i="39" s="1"/>
  <c r="AC13" i="39" s="1"/>
  <c r="D13" i="39" s="1"/>
  <c r="T13" i="39"/>
  <c r="AA12" i="39"/>
  <c r="Z12" i="39"/>
  <c r="X12" i="39"/>
  <c r="W12" i="39"/>
  <c r="Y12" i="39" s="1"/>
  <c r="AD12" i="39" s="1"/>
  <c r="U12" i="39"/>
  <c r="T12" i="39"/>
  <c r="AB11" i="39"/>
  <c r="AE11" i="39" s="1"/>
  <c r="AA11" i="39"/>
  <c r="Z11" i="39"/>
  <c r="X11" i="39"/>
  <c r="Y11" i="39" s="1"/>
  <c r="AD11" i="39" s="1"/>
  <c r="W11" i="39"/>
  <c r="U11" i="39"/>
  <c r="V11" i="39" s="1"/>
  <c r="AC11" i="39" s="1"/>
  <c r="AF11" i="39" s="1"/>
  <c r="T11" i="39"/>
  <c r="AA10" i="39"/>
  <c r="AB10" i="39" s="1"/>
  <c r="AE10" i="39" s="1"/>
  <c r="Z10" i="39"/>
  <c r="Y10" i="39"/>
  <c r="AD10" i="39" s="1"/>
  <c r="X10" i="39"/>
  <c r="W10" i="39"/>
  <c r="U10" i="39"/>
  <c r="V10" i="39" s="1"/>
  <c r="AC10" i="39" s="1"/>
  <c r="T10" i="39"/>
  <c r="AA9" i="39"/>
  <c r="Z9" i="39"/>
  <c r="AB9" i="39" s="1"/>
  <c r="AE9" i="39" s="1"/>
  <c r="X9" i="39"/>
  <c r="W9" i="39"/>
  <c r="U9" i="39"/>
  <c r="T9" i="39"/>
  <c r="AA8" i="39"/>
  <c r="Z8" i="39"/>
  <c r="X8" i="39"/>
  <c r="Y8" i="39" s="1"/>
  <c r="AD8" i="39" s="1"/>
  <c r="W8" i="39"/>
  <c r="U8" i="39"/>
  <c r="T8" i="39"/>
  <c r="AA7" i="39"/>
  <c r="AB7" i="39" s="1"/>
  <c r="AE7" i="39" s="1"/>
  <c r="J7" i="39" s="1"/>
  <c r="Z7" i="39"/>
  <c r="X7" i="39"/>
  <c r="W7" i="39"/>
  <c r="U7" i="39"/>
  <c r="V7" i="39" s="1"/>
  <c r="AC7" i="39" s="1"/>
  <c r="T7" i="39"/>
  <c r="AB37" i="38"/>
  <c r="AE37" i="38" s="1"/>
  <c r="AA37" i="38"/>
  <c r="Z37" i="38"/>
  <c r="Y37" i="38"/>
  <c r="AD37" i="38" s="1"/>
  <c r="X37" i="38"/>
  <c r="W37" i="38"/>
  <c r="V37" i="38"/>
  <c r="AC37" i="38" s="1"/>
  <c r="U37" i="38"/>
  <c r="T37" i="38"/>
  <c r="AA36" i="38"/>
  <c r="AB36" i="38" s="1"/>
  <c r="AE36" i="38" s="1"/>
  <c r="Z36" i="38"/>
  <c r="X36" i="38"/>
  <c r="W36" i="38"/>
  <c r="U36" i="38"/>
  <c r="T36" i="38"/>
  <c r="AA35" i="38"/>
  <c r="Z35" i="38"/>
  <c r="X35" i="38"/>
  <c r="W35" i="38"/>
  <c r="U35" i="38"/>
  <c r="T35" i="38"/>
  <c r="AA34" i="38"/>
  <c r="AB34" i="38" s="1"/>
  <c r="AE34" i="38" s="1"/>
  <c r="Z34" i="38"/>
  <c r="X34" i="38"/>
  <c r="Y34" i="38" s="1"/>
  <c r="AD34" i="38" s="1"/>
  <c r="W34" i="38"/>
  <c r="U34" i="38"/>
  <c r="T34" i="38"/>
  <c r="AA33" i="38"/>
  <c r="Z33" i="38"/>
  <c r="X33" i="38"/>
  <c r="W33" i="38"/>
  <c r="U33" i="38"/>
  <c r="T33" i="38"/>
  <c r="AA32" i="38"/>
  <c r="AB32" i="38" s="1"/>
  <c r="AE32" i="38" s="1"/>
  <c r="Z32" i="38"/>
  <c r="X32" i="38"/>
  <c r="W32" i="38"/>
  <c r="U32" i="38"/>
  <c r="T32" i="38"/>
  <c r="AA31" i="38"/>
  <c r="AB31" i="38" s="1"/>
  <c r="AE31" i="38" s="1"/>
  <c r="J31" i="38" s="1"/>
  <c r="Z31" i="38"/>
  <c r="Y31" i="38"/>
  <c r="AD31" i="38" s="1"/>
  <c r="G31" i="38" s="1"/>
  <c r="X31" i="38"/>
  <c r="W31" i="38"/>
  <c r="V31" i="38"/>
  <c r="AC31" i="38" s="1"/>
  <c r="U31" i="38"/>
  <c r="T31" i="38"/>
  <c r="AA30" i="38"/>
  <c r="Z30" i="38"/>
  <c r="X30" i="38"/>
  <c r="W30" i="38"/>
  <c r="U30" i="38"/>
  <c r="T30" i="38"/>
  <c r="AA29" i="38"/>
  <c r="Z29" i="38"/>
  <c r="X29" i="38"/>
  <c r="W29" i="38"/>
  <c r="U29" i="38"/>
  <c r="T29" i="38"/>
  <c r="AA28" i="38"/>
  <c r="AB28" i="38" s="1"/>
  <c r="AE28" i="38" s="1"/>
  <c r="Z28" i="38"/>
  <c r="X28" i="38"/>
  <c r="W28" i="38"/>
  <c r="U28" i="38"/>
  <c r="T28" i="38"/>
  <c r="AA27" i="38"/>
  <c r="Z27" i="38"/>
  <c r="X27" i="38"/>
  <c r="W27" i="38"/>
  <c r="U27" i="38"/>
  <c r="T27" i="38"/>
  <c r="AA26" i="38"/>
  <c r="Z26" i="38"/>
  <c r="X26" i="38"/>
  <c r="W26" i="38"/>
  <c r="U26" i="38"/>
  <c r="T26" i="38"/>
  <c r="AB25" i="38"/>
  <c r="AE25" i="38" s="1"/>
  <c r="J25" i="38" s="1"/>
  <c r="AA25" i="38"/>
  <c r="Z25" i="38"/>
  <c r="X25" i="38"/>
  <c r="Y25" i="38" s="1"/>
  <c r="AD25" i="38" s="1"/>
  <c r="G25" i="38" s="1"/>
  <c r="W25" i="38"/>
  <c r="U25" i="38"/>
  <c r="T25" i="38"/>
  <c r="AA24" i="38"/>
  <c r="Z24" i="38"/>
  <c r="X24" i="38"/>
  <c r="W24" i="38"/>
  <c r="U24" i="38"/>
  <c r="V24" i="38" s="1"/>
  <c r="AC24" i="38" s="1"/>
  <c r="T24" i="38"/>
  <c r="AA23" i="38"/>
  <c r="Z23" i="38"/>
  <c r="X23" i="38"/>
  <c r="W23" i="38"/>
  <c r="U23" i="38"/>
  <c r="T23" i="38"/>
  <c r="AA22" i="38"/>
  <c r="Z22" i="38"/>
  <c r="X22" i="38"/>
  <c r="W22" i="38"/>
  <c r="U22" i="38"/>
  <c r="T22" i="38"/>
  <c r="AA21" i="38"/>
  <c r="Z21" i="38"/>
  <c r="X21" i="38"/>
  <c r="W21" i="38"/>
  <c r="U21" i="38"/>
  <c r="T21" i="38"/>
  <c r="AA20" i="38"/>
  <c r="Z20" i="38"/>
  <c r="X20" i="38"/>
  <c r="W20" i="38"/>
  <c r="U20" i="38"/>
  <c r="T20" i="38"/>
  <c r="AA19" i="38"/>
  <c r="Z19" i="38"/>
  <c r="X19" i="38"/>
  <c r="W19" i="38"/>
  <c r="U19" i="38"/>
  <c r="T19" i="38"/>
  <c r="AA18" i="38"/>
  <c r="Z18" i="38"/>
  <c r="X18" i="38"/>
  <c r="W18" i="38"/>
  <c r="U18" i="38"/>
  <c r="T18" i="38"/>
  <c r="AA17" i="38"/>
  <c r="Z17" i="38"/>
  <c r="X17" i="38"/>
  <c r="W17" i="38"/>
  <c r="U17" i="38"/>
  <c r="T17" i="38"/>
  <c r="AB16" i="38"/>
  <c r="AE16" i="38" s="1"/>
  <c r="J16" i="38" s="1"/>
  <c r="AA16" i="38"/>
  <c r="Z16" i="38"/>
  <c r="Y16" i="38"/>
  <c r="AD16" i="38" s="1"/>
  <c r="G16" i="38" s="1"/>
  <c r="X16" i="38"/>
  <c r="W16" i="38"/>
  <c r="U16" i="38"/>
  <c r="V16" i="38" s="1"/>
  <c r="AC16" i="38" s="1"/>
  <c r="T16" i="38"/>
  <c r="AA15" i="38"/>
  <c r="Z15" i="38"/>
  <c r="X15" i="38"/>
  <c r="W15" i="38"/>
  <c r="U15" i="38"/>
  <c r="T15" i="38"/>
  <c r="AA14" i="38"/>
  <c r="Z14" i="38"/>
  <c r="X14" i="38"/>
  <c r="W14" i="38"/>
  <c r="U14" i="38"/>
  <c r="T14" i="38"/>
  <c r="AA13" i="38"/>
  <c r="Z13" i="38"/>
  <c r="X13" i="38"/>
  <c r="Y13" i="38" s="1"/>
  <c r="AD13" i="38" s="1"/>
  <c r="W13" i="38"/>
  <c r="U13" i="38"/>
  <c r="V13" i="38" s="1"/>
  <c r="AC13" i="38" s="1"/>
  <c r="T13" i="38"/>
  <c r="AA12" i="38"/>
  <c r="Z12" i="38"/>
  <c r="X12" i="38"/>
  <c r="W12" i="38"/>
  <c r="U12" i="38"/>
  <c r="T12" i="38"/>
  <c r="AA11" i="38"/>
  <c r="AB11" i="38" s="1"/>
  <c r="AE11" i="38" s="1"/>
  <c r="J11" i="38" s="1"/>
  <c r="Z11" i="38"/>
  <c r="X11" i="38"/>
  <c r="W11" i="38"/>
  <c r="U11" i="38"/>
  <c r="T11" i="38"/>
  <c r="AA10" i="38"/>
  <c r="AB10" i="38" s="1"/>
  <c r="AE10" i="38" s="1"/>
  <c r="J10" i="38" s="1"/>
  <c r="Z10" i="38"/>
  <c r="X10" i="38"/>
  <c r="Y10" i="38" s="1"/>
  <c r="AD10" i="38" s="1"/>
  <c r="G10" i="38" s="1"/>
  <c r="W10" i="38"/>
  <c r="U10" i="38"/>
  <c r="V10" i="38" s="1"/>
  <c r="AC10" i="38" s="1"/>
  <c r="T10" i="38"/>
  <c r="AA9" i="38"/>
  <c r="Z9" i="38"/>
  <c r="X9" i="38"/>
  <c r="W9" i="38"/>
  <c r="U9" i="38"/>
  <c r="T9" i="38"/>
  <c r="AA8" i="38"/>
  <c r="Z8" i="38"/>
  <c r="X8" i="38"/>
  <c r="W8" i="38"/>
  <c r="U8" i="38"/>
  <c r="T8" i="38"/>
  <c r="AA7" i="38"/>
  <c r="AB7" i="38" s="1"/>
  <c r="AE7" i="38" s="1"/>
  <c r="Z7" i="38"/>
  <c r="X7" i="38"/>
  <c r="Y7" i="38" s="1"/>
  <c r="AD7" i="38" s="1"/>
  <c r="W7" i="38"/>
  <c r="U7" i="38"/>
  <c r="T7" i="38"/>
  <c r="AA33" i="37"/>
  <c r="AB33" i="37" s="1"/>
  <c r="AE33" i="37" s="1"/>
  <c r="Z33" i="37"/>
  <c r="X33" i="37"/>
  <c r="Y33" i="37" s="1"/>
  <c r="AD33" i="37" s="1"/>
  <c r="W33" i="37"/>
  <c r="U33" i="37"/>
  <c r="T33" i="37"/>
  <c r="V33" i="37" s="1"/>
  <c r="AC33" i="37" s="1"/>
  <c r="AA32" i="37"/>
  <c r="Z32" i="37"/>
  <c r="X32" i="37"/>
  <c r="Y32" i="37" s="1"/>
  <c r="AD32" i="37" s="1"/>
  <c r="W32" i="37"/>
  <c r="U32" i="37"/>
  <c r="T32" i="37"/>
  <c r="V32" i="37" s="1"/>
  <c r="AC32" i="37" s="1"/>
  <c r="AA31" i="37"/>
  <c r="Z31" i="37"/>
  <c r="X31" i="37"/>
  <c r="Y31" i="37" s="1"/>
  <c r="AD31" i="37" s="1"/>
  <c r="W31" i="37"/>
  <c r="U31" i="37"/>
  <c r="T31" i="37"/>
  <c r="AA30" i="37"/>
  <c r="Z30" i="37"/>
  <c r="X30" i="37"/>
  <c r="Y30" i="37" s="1"/>
  <c r="AD30" i="37" s="1"/>
  <c r="W30" i="37"/>
  <c r="U30" i="37"/>
  <c r="T30" i="37"/>
  <c r="AA29" i="37"/>
  <c r="Z29" i="37"/>
  <c r="X29" i="37"/>
  <c r="W29" i="37"/>
  <c r="U29" i="37"/>
  <c r="T29" i="37"/>
  <c r="AA28" i="37"/>
  <c r="AB28" i="37" s="1"/>
  <c r="AE28" i="37" s="1"/>
  <c r="Z28" i="37"/>
  <c r="X28" i="37"/>
  <c r="W28" i="37"/>
  <c r="U28" i="37"/>
  <c r="T28" i="37"/>
  <c r="AA27" i="37"/>
  <c r="AB27" i="37" s="1"/>
  <c r="AE27" i="37" s="1"/>
  <c r="Z27" i="37"/>
  <c r="X27" i="37"/>
  <c r="W27" i="37"/>
  <c r="U27" i="37"/>
  <c r="T27" i="37"/>
  <c r="AA26" i="37"/>
  <c r="Z26" i="37"/>
  <c r="X26" i="37"/>
  <c r="W26" i="37"/>
  <c r="U26" i="37"/>
  <c r="T26" i="37"/>
  <c r="AA25" i="37"/>
  <c r="AB25" i="37" s="1"/>
  <c r="AE25" i="37" s="1"/>
  <c r="Z25" i="37"/>
  <c r="X25" i="37"/>
  <c r="Y25" i="37" s="1"/>
  <c r="AD25" i="37" s="1"/>
  <c r="W25" i="37"/>
  <c r="U25" i="37"/>
  <c r="T25" i="37"/>
  <c r="AA24" i="37"/>
  <c r="Z24" i="37"/>
  <c r="X24" i="37"/>
  <c r="W24" i="37"/>
  <c r="U24" i="37"/>
  <c r="T24" i="37"/>
  <c r="AA23" i="37"/>
  <c r="Z23" i="37"/>
  <c r="X23" i="37"/>
  <c r="W23" i="37"/>
  <c r="U23" i="37"/>
  <c r="T23" i="37"/>
  <c r="AA22" i="37"/>
  <c r="Z22" i="37"/>
  <c r="X22" i="37"/>
  <c r="W22" i="37"/>
  <c r="U22" i="37"/>
  <c r="T22" i="37"/>
  <c r="AA21" i="37"/>
  <c r="Z21" i="37"/>
  <c r="X21" i="37"/>
  <c r="Y21" i="37" s="1"/>
  <c r="AD21" i="37" s="1"/>
  <c r="W21" i="37"/>
  <c r="U21" i="37"/>
  <c r="T21" i="37"/>
  <c r="AA20" i="37"/>
  <c r="Z20" i="37"/>
  <c r="X20" i="37"/>
  <c r="Y20" i="37" s="1"/>
  <c r="AD20" i="37" s="1"/>
  <c r="W20" i="37"/>
  <c r="U20" i="37"/>
  <c r="T20" i="37"/>
  <c r="AA19" i="37"/>
  <c r="Z19" i="37"/>
  <c r="X19" i="37"/>
  <c r="W19" i="37"/>
  <c r="Y19" i="37" s="1"/>
  <c r="AD19" i="37" s="1"/>
  <c r="U19" i="37"/>
  <c r="T19" i="37"/>
  <c r="AA18" i="37"/>
  <c r="Z18" i="37"/>
  <c r="X18" i="37"/>
  <c r="W18" i="37"/>
  <c r="U18" i="37"/>
  <c r="T18" i="37"/>
  <c r="AA17" i="37"/>
  <c r="Z17" i="37"/>
  <c r="X17" i="37"/>
  <c r="W17" i="37"/>
  <c r="Y17" i="37" s="1"/>
  <c r="AD17" i="37" s="1"/>
  <c r="U17" i="37"/>
  <c r="V17" i="37" s="1"/>
  <c r="AC17" i="37" s="1"/>
  <c r="T17" i="37"/>
  <c r="AA16" i="37"/>
  <c r="Z16" i="37"/>
  <c r="X16" i="37"/>
  <c r="W16" i="37"/>
  <c r="U16" i="37"/>
  <c r="T16" i="37"/>
  <c r="AA15" i="37"/>
  <c r="Z15" i="37"/>
  <c r="X15" i="37"/>
  <c r="W15" i="37"/>
  <c r="U15" i="37"/>
  <c r="T15" i="37"/>
  <c r="AA14" i="37"/>
  <c r="Z14" i="37"/>
  <c r="X14" i="37"/>
  <c r="W14" i="37"/>
  <c r="U14" i="37"/>
  <c r="T14" i="37"/>
  <c r="AA13" i="37"/>
  <c r="Z13" i="37"/>
  <c r="X13" i="37"/>
  <c r="Y13" i="37" s="1"/>
  <c r="AD13" i="37" s="1"/>
  <c r="W13" i="37"/>
  <c r="U13" i="37"/>
  <c r="T13" i="37"/>
  <c r="AA12" i="37"/>
  <c r="Z12" i="37"/>
  <c r="X12" i="37"/>
  <c r="W12" i="37"/>
  <c r="U12" i="37"/>
  <c r="T12" i="37"/>
  <c r="AA11" i="37"/>
  <c r="Z11" i="37"/>
  <c r="X11" i="37"/>
  <c r="W11" i="37"/>
  <c r="U11" i="37"/>
  <c r="T11" i="37"/>
  <c r="AA10" i="37"/>
  <c r="AB10" i="37" s="1"/>
  <c r="AE10" i="37" s="1"/>
  <c r="Z10" i="37"/>
  <c r="X10" i="37"/>
  <c r="W10" i="37"/>
  <c r="U10" i="37"/>
  <c r="T10" i="37"/>
  <c r="AA9" i="37"/>
  <c r="Z9" i="37"/>
  <c r="X9" i="37"/>
  <c r="Y9" i="37" s="1"/>
  <c r="AD9" i="37" s="1"/>
  <c r="W9" i="37"/>
  <c r="U9" i="37"/>
  <c r="T9" i="37"/>
  <c r="AA8" i="37"/>
  <c r="Z8" i="37"/>
  <c r="X8" i="37"/>
  <c r="W8" i="37"/>
  <c r="U8" i="37"/>
  <c r="T8" i="37"/>
  <c r="AA7" i="37"/>
  <c r="Z7" i="37"/>
  <c r="X7" i="37"/>
  <c r="W7" i="37"/>
  <c r="U7" i="37"/>
  <c r="T7" i="37"/>
  <c r="H1" i="35"/>
  <c r="H1" i="34"/>
  <c r="H1" i="33"/>
  <c r="H1" i="23"/>
  <c r="H1" i="44"/>
  <c r="H1" i="43"/>
  <c r="H1" i="41"/>
  <c r="H1" i="40"/>
  <c r="H1" i="39"/>
  <c r="H1" i="38"/>
  <c r="H1" i="37"/>
  <c r="H1" i="36"/>
  <c r="B3" i="34"/>
  <c r="B3" i="33"/>
  <c r="B3" i="23"/>
  <c r="B3" i="44"/>
  <c r="B3" i="43"/>
  <c r="B3" i="41"/>
  <c r="B3" i="40"/>
  <c r="B3" i="39"/>
  <c r="M17" i="39"/>
  <c r="M16" i="39"/>
  <c r="M15" i="39"/>
  <c r="M14" i="39"/>
  <c r="M13" i="39"/>
  <c r="M10" i="39"/>
  <c r="M8" i="39"/>
  <c r="B3" i="38"/>
  <c r="B3" i="37"/>
  <c r="M20" i="37"/>
  <c r="M14" i="37"/>
  <c r="M13" i="37"/>
  <c r="M10" i="37"/>
  <c r="AA8" i="36"/>
  <c r="AB8" i="36" s="1"/>
  <c r="AE8" i="36" s="1"/>
  <c r="AA9" i="36"/>
  <c r="AA10" i="36"/>
  <c r="AA11" i="36"/>
  <c r="AA12" i="36"/>
  <c r="AA13" i="36"/>
  <c r="AA14" i="36"/>
  <c r="AB14" i="36" s="1"/>
  <c r="AE14" i="36" s="1"/>
  <c r="AA15" i="36"/>
  <c r="AA16" i="36"/>
  <c r="AA17" i="36"/>
  <c r="AA18" i="36"/>
  <c r="AA19" i="36"/>
  <c r="AA20" i="36"/>
  <c r="AA21" i="36"/>
  <c r="AA22" i="36"/>
  <c r="AA23" i="36"/>
  <c r="AA24" i="36"/>
  <c r="AA25" i="36"/>
  <c r="AA26" i="36"/>
  <c r="AB26" i="36" s="1"/>
  <c r="AE26" i="36" s="1"/>
  <c r="AA27" i="36"/>
  <c r="AA28" i="36"/>
  <c r="AA29" i="36"/>
  <c r="AA30" i="36"/>
  <c r="AA31" i="36"/>
  <c r="AA32" i="36"/>
  <c r="AB32" i="36" s="1"/>
  <c r="AE32" i="36" s="1"/>
  <c r="AA33" i="36"/>
  <c r="AA34" i="36"/>
  <c r="AA35" i="36"/>
  <c r="AA36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25" i="36"/>
  <c r="Z26" i="36"/>
  <c r="Z27" i="36"/>
  <c r="Z28" i="36"/>
  <c r="Z29" i="36"/>
  <c r="Z30" i="36"/>
  <c r="Z31" i="36"/>
  <c r="Z32" i="36"/>
  <c r="Z33" i="36"/>
  <c r="Z34" i="36"/>
  <c r="Z35" i="36"/>
  <c r="Z36" i="36"/>
  <c r="AA7" i="36"/>
  <c r="Z7" i="36"/>
  <c r="X8" i="36"/>
  <c r="Y8" i="36" s="1"/>
  <c r="AD8" i="36" s="1"/>
  <c r="X9" i="36"/>
  <c r="X10" i="36"/>
  <c r="X11" i="36"/>
  <c r="X12" i="36"/>
  <c r="X13" i="36"/>
  <c r="X14" i="36"/>
  <c r="X15" i="36"/>
  <c r="X16" i="36"/>
  <c r="X17" i="36"/>
  <c r="X18" i="36"/>
  <c r="X19" i="36"/>
  <c r="X20" i="36"/>
  <c r="X21" i="36"/>
  <c r="X22" i="36"/>
  <c r="X23" i="36"/>
  <c r="X24" i="36"/>
  <c r="X25" i="36"/>
  <c r="X26" i="36"/>
  <c r="X27" i="36"/>
  <c r="X28" i="36"/>
  <c r="X29" i="36"/>
  <c r="X30" i="36"/>
  <c r="X31" i="36"/>
  <c r="X32" i="36"/>
  <c r="Y32" i="36" s="1"/>
  <c r="AD32" i="36" s="1"/>
  <c r="X33" i="36"/>
  <c r="X34" i="36"/>
  <c r="X35" i="36"/>
  <c r="X36" i="36"/>
  <c r="W8" i="36"/>
  <c r="W9" i="36"/>
  <c r="W10" i="36"/>
  <c r="W11" i="36"/>
  <c r="W12" i="36"/>
  <c r="W13" i="36"/>
  <c r="W14" i="36"/>
  <c r="W15" i="36"/>
  <c r="W16" i="36"/>
  <c r="W17" i="36"/>
  <c r="W18" i="36"/>
  <c r="W19" i="36"/>
  <c r="W20" i="36"/>
  <c r="W21" i="36"/>
  <c r="W22" i="36"/>
  <c r="W23" i="36"/>
  <c r="W24" i="36"/>
  <c r="W25" i="36"/>
  <c r="W26" i="36"/>
  <c r="W27" i="36"/>
  <c r="W28" i="36"/>
  <c r="W29" i="36"/>
  <c r="W30" i="36"/>
  <c r="W31" i="36"/>
  <c r="W32" i="36"/>
  <c r="W33" i="36"/>
  <c r="W34" i="36"/>
  <c r="W35" i="36"/>
  <c r="W36" i="36"/>
  <c r="X7" i="36"/>
  <c r="W7" i="36"/>
  <c r="V19" i="36"/>
  <c r="AC19" i="36" s="1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29" i="36"/>
  <c r="U30" i="36"/>
  <c r="U31" i="36"/>
  <c r="U32" i="36"/>
  <c r="U33" i="36"/>
  <c r="U34" i="36"/>
  <c r="U35" i="36"/>
  <c r="U36" i="36"/>
  <c r="T11" i="36"/>
  <c r="T12" i="36"/>
  <c r="T13" i="36"/>
  <c r="T14" i="36"/>
  <c r="T15" i="36"/>
  <c r="T16" i="36"/>
  <c r="T17" i="36"/>
  <c r="T18" i="36"/>
  <c r="T19" i="36"/>
  <c r="T20" i="36"/>
  <c r="T21" i="36"/>
  <c r="T22" i="36"/>
  <c r="T23" i="36"/>
  <c r="T24" i="36"/>
  <c r="T25" i="36"/>
  <c r="T26" i="36"/>
  <c r="V26" i="36" s="1"/>
  <c r="AC26" i="36" s="1"/>
  <c r="T27" i="36"/>
  <c r="T28" i="36"/>
  <c r="T29" i="36"/>
  <c r="T30" i="36"/>
  <c r="T31" i="36"/>
  <c r="V31" i="36" s="1"/>
  <c r="AC31" i="36" s="1"/>
  <c r="T32" i="36"/>
  <c r="V32" i="36" s="1"/>
  <c r="AC32" i="36" s="1"/>
  <c r="AF32" i="36" s="1"/>
  <c r="T33" i="36"/>
  <c r="T34" i="36"/>
  <c r="T35" i="36"/>
  <c r="T36" i="36"/>
  <c r="U7" i="36"/>
  <c r="T8" i="36"/>
  <c r="T9" i="36"/>
  <c r="T10" i="36"/>
  <c r="D23" i="1"/>
  <c r="C23" i="1"/>
  <c r="U8" i="36"/>
  <c r="U9" i="36"/>
  <c r="U10" i="36"/>
  <c r="T7" i="36"/>
  <c r="V34" i="37" l="1"/>
  <c r="AC34" i="37" s="1"/>
  <c r="AF34" i="37" s="1"/>
  <c r="AB34" i="35"/>
  <c r="AE34" i="35" s="1"/>
  <c r="Y30" i="35"/>
  <c r="AD30" i="35" s="1"/>
  <c r="AB19" i="35"/>
  <c r="AE19" i="35" s="1"/>
  <c r="AB13" i="35"/>
  <c r="AE13" i="35" s="1"/>
  <c r="AB12" i="35"/>
  <c r="AE12" i="35" s="1"/>
  <c r="Y33" i="35"/>
  <c r="AD33" i="35" s="1"/>
  <c r="AB31" i="35"/>
  <c r="AE31" i="35" s="1"/>
  <c r="V29" i="35"/>
  <c r="AC29" i="35" s="1"/>
  <c r="V19" i="35"/>
  <c r="AC19" i="35" s="1"/>
  <c r="V13" i="35"/>
  <c r="AC13" i="35" s="1"/>
  <c r="AB23" i="35"/>
  <c r="AE23" i="35" s="1"/>
  <c r="J23" i="35" s="1"/>
  <c r="Y31" i="35"/>
  <c r="AD31" i="35" s="1"/>
  <c r="Y13" i="35"/>
  <c r="AD13" i="35" s="1"/>
  <c r="AB35" i="35"/>
  <c r="AE35" i="35" s="1"/>
  <c r="J35" i="35" s="1"/>
  <c r="V9" i="35"/>
  <c r="AC9" i="35" s="1"/>
  <c r="AF16" i="35"/>
  <c r="AG16" i="35" s="1"/>
  <c r="AB36" i="35"/>
  <c r="AE36" i="35" s="1"/>
  <c r="Y20" i="35"/>
  <c r="AD20" i="35" s="1"/>
  <c r="Y14" i="35"/>
  <c r="AD14" i="35" s="1"/>
  <c r="G14" i="35" s="1"/>
  <c r="V20" i="35"/>
  <c r="AC20" i="35" s="1"/>
  <c r="AB29" i="35"/>
  <c r="AE29" i="35" s="1"/>
  <c r="V17" i="35"/>
  <c r="AC17" i="35" s="1"/>
  <c r="D17" i="35" s="1"/>
  <c r="AB20" i="35"/>
  <c r="AE20" i="35" s="1"/>
  <c r="V32" i="35"/>
  <c r="AC32" i="35" s="1"/>
  <c r="D32" i="35" s="1"/>
  <c r="V34" i="35"/>
  <c r="AC34" i="35" s="1"/>
  <c r="Y7" i="35"/>
  <c r="AD7" i="35" s="1"/>
  <c r="G7" i="35" s="1"/>
  <c r="AB16" i="35"/>
  <c r="AE16" i="35" s="1"/>
  <c r="J16" i="35" s="1"/>
  <c r="V28" i="35"/>
  <c r="AC28" i="35" s="1"/>
  <c r="D28" i="35" s="1"/>
  <c r="AB11" i="35"/>
  <c r="AE11" i="35" s="1"/>
  <c r="J11" i="35" s="1"/>
  <c r="V12" i="35"/>
  <c r="AC12" i="35" s="1"/>
  <c r="AB15" i="35"/>
  <c r="AE15" i="35" s="1"/>
  <c r="J15" i="35" s="1"/>
  <c r="V21" i="35"/>
  <c r="AC21" i="35" s="1"/>
  <c r="D21" i="35" s="1"/>
  <c r="AB22" i="35"/>
  <c r="AE22" i="35" s="1"/>
  <c r="J22" i="35" s="1"/>
  <c r="AB30" i="35"/>
  <c r="AE30" i="35" s="1"/>
  <c r="AF30" i="35" s="1"/>
  <c r="Y29" i="35"/>
  <c r="AD29" i="35" s="1"/>
  <c r="AF29" i="35" s="1"/>
  <c r="V11" i="35"/>
  <c r="AC11" i="35" s="1"/>
  <c r="D11" i="35" s="1"/>
  <c r="V35" i="35"/>
  <c r="AC35" i="35" s="1"/>
  <c r="V22" i="35"/>
  <c r="AC22" i="35" s="1"/>
  <c r="Y11" i="35"/>
  <c r="AD11" i="35" s="1"/>
  <c r="G11" i="35" s="1"/>
  <c r="Y35" i="35"/>
  <c r="AD35" i="35" s="1"/>
  <c r="G35" i="35" s="1"/>
  <c r="V10" i="35"/>
  <c r="AC10" i="35" s="1"/>
  <c r="AB14" i="35"/>
  <c r="AE14" i="35" s="1"/>
  <c r="J14" i="35" s="1"/>
  <c r="AF15" i="35"/>
  <c r="AG15" i="35" s="1"/>
  <c r="V8" i="35"/>
  <c r="AC8" i="35" s="1"/>
  <c r="D8" i="35" s="1"/>
  <c r="AB8" i="35"/>
  <c r="AE8" i="35" s="1"/>
  <c r="J8" i="35" s="1"/>
  <c r="Y12" i="35"/>
  <c r="AD12" i="35" s="1"/>
  <c r="Y19" i="35"/>
  <c r="AD19" i="35" s="1"/>
  <c r="AF19" i="35" s="1"/>
  <c r="Y21" i="35"/>
  <c r="AD21" i="35" s="1"/>
  <c r="G21" i="35" s="1"/>
  <c r="V25" i="35"/>
  <c r="AC25" i="35" s="1"/>
  <c r="D25" i="35" s="1"/>
  <c r="D16" i="35"/>
  <c r="D7" i="35"/>
  <c r="AB35" i="34"/>
  <c r="AE35" i="34" s="1"/>
  <c r="AB22" i="34"/>
  <c r="AE22" i="34" s="1"/>
  <c r="AF22" i="34" s="1"/>
  <c r="AG22" i="34" s="1"/>
  <c r="AH22" i="34" s="1"/>
  <c r="Y15" i="34"/>
  <c r="AD15" i="34" s="1"/>
  <c r="AB7" i="34"/>
  <c r="AE7" i="34" s="1"/>
  <c r="AF7" i="34" s="1"/>
  <c r="V29" i="34"/>
  <c r="AC29" i="34" s="1"/>
  <c r="AB28" i="34"/>
  <c r="AE28" i="34" s="1"/>
  <c r="V14" i="34"/>
  <c r="AC14" i="34" s="1"/>
  <c r="AB15" i="34"/>
  <c r="AE15" i="34" s="1"/>
  <c r="AF28" i="34"/>
  <c r="AF34" i="34"/>
  <c r="D34" i="34"/>
  <c r="AF13" i="34"/>
  <c r="AG13" i="34" s="1"/>
  <c r="D13" i="34"/>
  <c r="AB17" i="34"/>
  <c r="AE17" i="34" s="1"/>
  <c r="J17" i="34" s="1"/>
  <c r="AB29" i="34"/>
  <c r="AE29" i="34" s="1"/>
  <c r="Y11" i="34"/>
  <c r="AD11" i="34" s="1"/>
  <c r="G11" i="34" s="1"/>
  <c r="Y8" i="34"/>
  <c r="AD8" i="34" s="1"/>
  <c r="AB11" i="34"/>
  <c r="AE11" i="34" s="1"/>
  <c r="J11" i="34" s="1"/>
  <c r="V20" i="34"/>
  <c r="AC20" i="34" s="1"/>
  <c r="D20" i="34" s="1"/>
  <c r="Y23" i="34"/>
  <c r="AD23" i="34" s="1"/>
  <c r="G23" i="34" s="1"/>
  <c r="AB33" i="34"/>
  <c r="AE33" i="34" s="1"/>
  <c r="J33" i="34" s="1"/>
  <c r="V35" i="34"/>
  <c r="AC35" i="34" s="1"/>
  <c r="Y9" i="34"/>
  <c r="AD9" i="34" s="1"/>
  <c r="G9" i="34" s="1"/>
  <c r="V21" i="34"/>
  <c r="AC21" i="34" s="1"/>
  <c r="AB32" i="34"/>
  <c r="AE32" i="34" s="1"/>
  <c r="J32" i="34" s="1"/>
  <c r="Y14" i="34"/>
  <c r="AD14" i="34" s="1"/>
  <c r="V26" i="34"/>
  <c r="AC26" i="34" s="1"/>
  <c r="D26" i="34" s="1"/>
  <c r="V18" i="34"/>
  <c r="AC18" i="34" s="1"/>
  <c r="Y26" i="34"/>
  <c r="AD26" i="34" s="1"/>
  <c r="G26" i="34" s="1"/>
  <c r="Y24" i="34"/>
  <c r="AD24" i="34" s="1"/>
  <c r="G24" i="34" s="1"/>
  <c r="V11" i="34"/>
  <c r="AC11" i="34" s="1"/>
  <c r="Y21" i="34"/>
  <c r="AD21" i="34" s="1"/>
  <c r="V8" i="34"/>
  <c r="AC8" i="34" s="1"/>
  <c r="Y33" i="34"/>
  <c r="AD33" i="34" s="1"/>
  <c r="G33" i="34" s="1"/>
  <c r="Y18" i="34"/>
  <c r="AD18" i="34" s="1"/>
  <c r="G18" i="34" s="1"/>
  <c r="V30" i="34"/>
  <c r="AC30" i="34" s="1"/>
  <c r="D30" i="34" s="1"/>
  <c r="AB8" i="34"/>
  <c r="AE8" i="34" s="1"/>
  <c r="V12" i="34"/>
  <c r="AC12" i="34" s="1"/>
  <c r="Y20" i="34"/>
  <c r="AD20" i="34" s="1"/>
  <c r="G20" i="34" s="1"/>
  <c r="AB23" i="34"/>
  <c r="AE23" i="34" s="1"/>
  <c r="J23" i="34" s="1"/>
  <c r="V32" i="34"/>
  <c r="AC32" i="34" s="1"/>
  <c r="Y35" i="34"/>
  <c r="AD35" i="34" s="1"/>
  <c r="Y29" i="34"/>
  <c r="AD29" i="34" s="1"/>
  <c r="AB24" i="34"/>
  <c r="AE24" i="34" s="1"/>
  <c r="J24" i="34" s="1"/>
  <c r="AB30" i="34"/>
  <c r="AE30" i="34" s="1"/>
  <c r="J30" i="34" s="1"/>
  <c r="AB12" i="34"/>
  <c r="AE12" i="34" s="1"/>
  <c r="J12" i="34" s="1"/>
  <c r="AB14" i="34"/>
  <c r="AE14" i="34" s="1"/>
  <c r="V23" i="34"/>
  <c r="AC23" i="34" s="1"/>
  <c r="D23" i="34" s="1"/>
  <c r="V15" i="34"/>
  <c r="AC15" i="34" s="1"/>
  <c r="AB26" i="34"/>
  <c r="AE26" i="34" s="1"/>
  <c r="J26" i="34" s="1"/>
  <c r="Y24" i="33"/>
  <c r="AD24" i="33" s="1"/>
  <c r="AB10" i="33"/>
  <c r="AE10" i="33" s="1"/>
  <c r="Y25" i="33"/>
  <c r="AD25" i="33" s="1"/>
  <c r="V13" i="33"/>
  <c r="AC13" i="33" s="1"/>
  <c r="D13" i="33" s="1"/>
  <c r="V10" i="33"/>
  <c r="AC10" i="33" s="1"/>
  <c r="Y29" i="33"/>
  <c r="AD29" i="33" s="1"/>
  <c r="G29" i="33" s="1"/>
  <c r="AB7" i="33"/>
  <c r="AE7" i="33" s="1"/>
  <c r="J7" i="33" s="1"/>
  <c r="Y23" i="33"/>
  <c r="AD23" i="33" s="1"/>
  <c r="G23" i="33" s="1"/>
  <c r="V31" i="33"/>
  <c r="AC31" i="33" s="1"/>
  <c r="Y22" i="33"/>
  <c r="AD22" i="33" s="1"/>
  <c r="G22" i="33" s="1"/>
  <c r="Y35" i="33"/>
  <c r="AD35" i="33" s="1"/>
  <c r="G35" i="33" s="1"/>
  <c r="V35" i="33"/>
  <c r="AC35" i="33" s="1"/>
  <c r="D35" i="33" s="1"/>
  <c r="Y33" i="33"/>
  <c r="AD33" i="33" s="1"/>
  <c r="G33" i="33" s="1"/>
  <c r="V7" i="33"/>
  <c r="AC7" i="33" s="1"/>
  <c r="D7" i="33" s="1"/>
  <c r="Y14" i="33"/>
  <c r="AD14" i="33" s="1"/>
  <c r="G14" i="33" s="1"/>
  <c r="AB14" i="33"/>
  <c r="AE14" i="33" s="1"/>
  <c r="J14" i="33" s="1"/>
  <c r="AB18" i="33"/>
  <c r="AE18" i="33" s="1"/>
  <c r="AB22" i="33"/>
  <c r="AE22" i="33" s="1"/>
  <c r="J22" i="33" s="1"/>
  <c r="AB32" i="33"/>
  <c r="AE32" i="33" s="1"/>
  <c r="Y28" i="33"/>
  <c r="AD28" i="33" s="1"/>
  <c r="G28" i="33" s="1"/>
  <c r="AB16" i="33"/>
  <c r="AE16" i="33" s="1"/>
  <c r="J16" i="33" s="1"/>
  <c r="V19" i="33"/>
  <c r="AC19" i="33" s="1"/>
  <c r="D19" i="33" s="1"/>
  <c r="V27" i="33"/>
  <c r="AC27" i="33" s="1"/>
  <c r="D27" i="33" s="1"/>
  <c r="AB9" i="33"/>
  <c r="AE9" i="33" s="1"/>
  <c r="J9" i="33" s="1"/>
  <c r="AB33" i="33"/>
  <c r="AE33" i="33" s="1"/>
  <c r="J33" i="33" s="1"/>
  <c r="V16" i="33"/>
  <c r="AC16" i="33" s="1"/>
  <c r="D16" i="33" s="1"/>
  <c r="V22" i="33"/>
  <c r="AC22" i="33" s="1"/>
  <c r="D22" i="33" s="1"/>
  <c r="AB23" i="33"/>
  <c r="AE23" i="33" s="1"/>
  <c r="J23" i="33" s="1"/>
  <c r="AB25" i="33"/>
  <c r="AE25" i="33" s="1"/>
  <c r="AB29" i="33"/>
  <c r="AE29" i="33" s="1"/>
  <c r="J29" i="33" s="1"/>
  <c r="AB31" i="33"/>
  <c r="AE31" i="33" s="1"/>
  <c r="AB35" i="33"/>
  <c r="AE35" i="33" s="1"/>
  <c r="J35" i="33" s="1"/>
  <c r="V30" i="33"/>
  <c r="AC30" i="33" s="1"/>
  <c r="D30" i="33" s="1"/>
  <c r="AB11" i="33"/>
  <c r="AE11" i="33" s="1"/>
  <c r="Y9" i="33"/>
  <c r="AD9" i="33" s="1"/>
  <c r="G9" i="33" s="1"/>
  <c r="Y31" i="33"/>
  <c r="AD31" i="33" s="1"/>
  <c r="Y11" i="33"/>
  <c r="AD11" i="33" s="1"/>
  <c r="V28" i="33"/>
  <c r="AC28" i="33" s="1"/>
  <c r="D28" i="33" s="1"/>
  <c r="AB13" i="33"/>
  <c r="AE13" i="33" s="1"/>
  <c r="J13" i="33" s="1"/>
  <c r="Y17" i="33"/>
  <c r="AD17" i="33" s="1"/>
  <c r="AB24" i="33"/>
  <c r="AE24" i="33" s="1"/>
  <c r="V32" i="33"/>
  <c r="AC32" i="33" s="1"/>
  <c r="V34" i="33"/>
  <c r="AC34" i="33" s="1"/>
  <c r="D34" i="33" s="1"/>
  <c r="Y13" i="33"/>
  <c r="AD13" i="33" s="1"/>
  <c r="G13" i="33" s="1"/>
  <c r="Y8" i="33"/>
  <c r="AD8" i="33" s="1"/>
  <c r="AB17" i="33"/>
  <c r="AE17" i="33" s="1"/>
  <c r="AB28" i="33"/>
  <c r="AE28" i="33" s="1"/>
  <c r="J28" i="33" s="1"/>
  <c r="AB30" i="33"/>
  <c r="AE30" i="33" s="1"/>
  <c r="J30" i="33" s="1"/>
  <c r="Y32" i="33"/>
  <c r="AD32" i="33" s="1"/>
  <c r="Y34" i="33"/>
  <c r="AD34" i="33" s="1"/>
  <c r="G34" i="33" s="1"/>
  <c r="V26" i="33"/>
  <c r="AC26" i="33" s="1"/>
  <c r="D26" i="33" s="1"/>
  <c r="V12" i="33"/>
  <c r="AC12" i="33" s="1"/>
  <c r="D12" i="33" s="1"/>
  <c r="AB8" i="33"/>
  <c r="AE8" i="33" s="1"/>
  <c r="AB19" i="33"/>
  <c r="AE19" i="33" s="1"/>
  <c r="J19" i="33" s="1"/>
  <c r="AB20" i="33"/>
  <c r="AE20" i="33" s="1"/>
  <c r="J20" i="33" s="1"/>
  <c r="Y15" i="33"/>
  <c r="AD15" i="33" s="1"/>
  <c r="G15" i="33" s="1"/>
  <c r="Y19" i="33"/>
  <c r="AD19" i="33" s="1"/>
  <c r="G19" i="33" s="1"/>
  <c r="V8" i="33"/>
  <c r="AC8" i="33" s="1"/>
  <c r="Y21" i="33"/>
  <c r="AD21" i="33" s="1"/>
  <c r="G21" i="33" s="1"/>
  <c r="V36" i="33"/>
  <c r="AC36" i="33" s="1"/>
  <c r="Y18" i="33"/>
  <c r="AD18" i="33" s="1"/>
  <c r="V20" i="33"/>
  <c r="AC20" i="33" s="1"/>
  <c r="D20" i="33" s="1"/>
  <c r="Y27" i="33"/>
  <c r="AD27" i="33" s="1"/>
  <c r="G27" i="33" s="1"/>
  <c r="V33" i="33"/>
  <c r="AC33" i="33" s="1"/>
  <c r="D33" i="33" s="1"/>
  <c r="V19" i="23"/>
  <c r="AC19" i="23" s="1"/>
  <c r="AB19" i="23"/>
  <c r="AE19" i="23" s="1"/>
  <c r="V13" i="23"/>
  <c r="AC13" i="23" s="1"/>
  <c r="AB13" i="23"/>
  <c r="AE13" i="23" s="1"/>
  <c r="AF7" i="23"/>
  <c r="D7" i="23"/>
  <c r="AF19" i="23"/>
  <c r="AG19" i="23" s="1"/>
  <c r="G22" i="23"/>
  <c r="AF22" i="23"/>
  <c r="AG22" i="23" s="1"/>
  <c r="Y29" i="23"/>
  <c r="AD29" i="23" s="1"/>
  <c r="G29" i="23" s="1"/>
  <c r="Y35" i="23"/>
  <c r="AD35" i="23" s="1"/>
  <c r="G35" i="23" s="1"/>
  <c r="AB29" i="23"/>
  <c r="AE29" i="23" s="1"/>
  <c r="J29" i="23" s="1"/>
  <c r="V14" i="23"/>
  <c r="AC14" i="23" s="1"/>
  <c r="D14" i="23" s="1"/>
  <c r="Y14" i="23"/>
  <c r="AD14" i="23" s="1"/>
  <c r="G14" i="23" s="1"/>
  <c r="V23" i="23"/>
  <c r="AC23" i="23" s="1"/>
  <c r="D23" i="23" s="1"/>
  <c r="Y8" i="23"/>
  <c r="AD8" i="23" s="1"/>
  <c r="G8" i="23" s="1"/>
  <c r="AF28" i="23"/>
  <c r="AB17" i="23"/>
  <c r="AE17" i="23" s="1"/>
  <c r="J17" i="23" s="1"/>
  <c r="AB33" i="23"/>
  <c r="AE33" i="23" s="1"/>
  <c r="V30" i="23"/>
  <c r="AC30" i="23" s="1"/>
  <c r="D30" i="23" s="1"/>
  <c r="V9" i="23"/>
  <c r="AC9" i="23" s="1"/>
  <c r="D9" i="23" s="1"/>
  <c r="Y21" i="23"/>
  <c r="AD21" i="23" s="1"/>
  <c r="G21" i="23" s="1"/>
  <c r="Y9" i="23"/>
  <c r="AD9" i="23" s="1"/>
  <c r="G9" i="23" s="1"/>
  <c r="V11" i="23"/>
  <c r="AC11" i="23" s="1"/>
  <c r="D11" i="23" s="1"/>
  <c r="AB21" i="23"/>
  <c r="AE21" i="23" s="1"/>
  <c r="J21" i="23" s="1"/>
  <c r="Y32" i="23"/>
  <c r="AD32" i="23" s="1"/>
  <c r="G32" i="23" s="1"/>
  <c r="V18" i="23"/>
  <c r="AC18" i="23" s="1"/>
  <c r="D18" i="23" s="1"/>
  <c r="AF20" i="23"/>
  <c r="AG20" i="23" s="1"/>
  <c r="AH20" i="23" s="1"/>
  <c r="Y33" i="23"/>
  <c r="AD33" i="23" s="1"/>
  <c r="Y24" i="23"/>
  <c r="AD24" i="23" s="1"/>
  <c r="G24" i="23" s="1"/>
  <c r="AB35" i="23"/>
  <c r="AE35" i="23" s="1"/>
  <c r="J35" i="23" s="1"/>
  <c r="Y11" i="23"/>
  <c r="AD11" i="23" s="1"/>
  <c r="G11" i="23" s="1"/>
  <c r="AB18" i="23"/>
  <c r="AE18" i="23" s="1"/>
  <c r="J18" i="23" s="1"/>
  <c r="AB32" i="23"/>
  <c r="AE32" i="23" s="1"/>
  <c r="J32" i="23" s="1"/>
  <c r="Y15" i="23"/>
  <c r="AD15" i="23" s="1"/>
  <c r="G15" i="23" s="1"/>
  <c r="Y17" i="23"/>
  <c r="AD17" i="23" s="1"/>
  <c r="G17" i="23" s="1"/>
  <c r="AB15" i="23"/>
  <c r="AE15" i="23" s="1"/>
  <c r="J15" i="23" s="1"/>
  <c r="AB24" i="23"/>
  <c r="AE24" i="23" s="1"/>
  <c r="J24" i="23" s="1"/>
  <c r="Y13" i="23"/>
  <c r="AD13" i="23" s="1"/>
  <c r="V29" i="23"/>
  <c r="AC29" i="23" s="1"/>
  <c r="D29" i="23" s="1"/>
  <c r="D28" i="23"/>
  <c r="AB36" i="44"/>
  <c r="AE36" i="44" s="1"/>
  <c r="Y22" i="44"/>
  <c r="AD22" i="44" s="1"/>
  <c r="Y16" i="44"/>
  <c r="AD16" i="44" s="1"/>
  <c r="AB16" i="44"/>
  <c r="AE16" i="44" s="1"/>
  <c r="AB8" i="44"/>
  <c r="AE8" i="44" s="1"/>
  <c r="Y23" i="44"/>
  <c r="AD23" i="44" s="1"/>
  <c r="D17" i="44"/>
  <c r="D25" i="44"/>
  <c r="V32" i="44"/>
  <c r="AC32" i="44" s="1"/>
  <c r="D32" i="44" s="1"/>
  <c r="AB18" i="44"/>
  <c r="AE18" i="44" s="1"/>
  <c r="J18" i="44" s="1"/>
  <c r="Y27" i="44"/>
  <c r="AD27" i="44" s="1"/>
  <c r="G27" i="44" s="1"/>
  <c r="V35" i="44"/>
  <c r="AC35" i="44" s="1"/>
  <c r="D35" i="44" s="1"/>
  <c r="AF18" i="44"/>
  <c r="AG18" i="44" s="1"/>
  <c r="AB26" i="44"/>
  <c r="AE26" i="44" s="1"/>
  <c r="J26" i="44" s="1"/>
  <c r="AB28" i="44"/>
  <c r="AE28" i="44" s="1"/>
  <c r="J28" i="44" s="1"/>
  <c r="V7" i="44"/>
  <c r="AC7" i="44" s="1"/>
  <c r="D7" i="44" s="1"/>
  <c r="V24" i="44"/>
  <c r="AC24" i="44" s="1"/>
  <c r="D24" i="44" s="1"/>
  <c r="AB22" i="44"/>
  <c r="AE22" i="44" s="1"/>
  <c r="Y29" i="44"/>
  <c r="AD29" i="44" s="1"/>
  <c r="Y9" i="44"/>
  <c r="AD9" i="44" s="1"/>
  <c r="Y19" i="44"/>
  <c r="AD19" i="44" s="1"/>
  <c r="G19" i="44" s="1"/>
  <c r="V23" i="44"/>
  <c r="AC23" i="44" s="1"/>
  <c r="AB32" i="44"/>
  <c r="AE32" i="44" s="1"/>
  <c r="J32" i="44" s="1"/>
  <c r="Y25" i="44"/>
  <c r="AD25" i="44" s="1"/>
  <c r="G25" i="44" s="1"/>
  <c r="AB10" i="44"/>
  <c r="AE10" i="44" s="1"/>
  <c r="J10" i="44" s="1"/>
  <c r="AB15" i="44"/>
  <c r="AE15" i="44" s="1"/>
  <c r="Y17" i="44"/>
  <c r="AD17" i="44" s="1"/>
  <c r="G17" i="44" s="1"/>
  <c r="AB30" i="44"/>
  <c r="AE30" i="44" s="1"/>
  <c r="AB20" i="44"/>
  <c r="AE20" i="44" s="1"/>
  <c r="J20" i="44" s="1"/>
  <c r="Y24" i="44"/>
  <c r="AD24" i="44" s="1"/>
  <c r="G24" i="44" s="1"/>
  <c r="V8" i="44"/>
  <c r="AC8" i="44" s="1"/>
  <c r="Y30" i="44"/>
  <c r="AD30" i="44" s="1"/>
  <c r="D10" i="44"/>
  <c r="Y32" i="43"/>
  <c r="AD32" i="43" s="1"/>
  <c r="Y18" i="43"/>
  <c r="Y11" i="43"/>
  <c r="AB12" i="43"/>
  <c r="AE12" i="43" s="1"/>
  <c r="AB33" i="43"/>
  <c r="AE33" i="43" s="1"/>
  <c r="Y25" i="43"/>
  <c r="AD25" i="43" s="1"/>
  <c r="AB26" i="43"/>
  <c r="AE26" i="43" s="1"/>
  <c r="Y28" i="43"/>
  <c r="V13" i="43"/>
  <c r="AC13" i="43" s="1"/>
  <c r="D13" i="43" s="1"/>
  <c r="AD21" i="43"/>
  <c r="G21" i="43" s="1"/>
  <c r="AF20" i="43"/>
  <c r="Y12" i="43"/>
  <c r="AD12" i="43" s="1"/>
  <c r="AD9" i="43"/>
  <c r="G9" i="43" s="1"/>
  <c r="V21" i="43"/>
  <c r="AC21" i="43" s="1"/>
  <c r="D21" i="43" s="1"/>
  <c r="AD19" i="43"/>
  <c r="AD24" i="43"/>
  <c r="G24" i="43" s="1"/>
  <c r="AD30" i="43"/>
  <c r="G30" i="43" s="1"/>
  <c r="AD33" i="43"/>
  <c r="V14" i="43"/>
  <c r="AC14" i="43" s="1"/>
  <c r="D14" i="43" s="1"/>
  <c r="Y36" i="43"/>
  <c r="AD36" i="43" s="1"/>
  <c r="G36" i="43" s="1"/>
  <c r="Y22" i="43"/>
  <c r="AD22" i="43" s="1"/>
  <c r="G22" i="43" s="1"/>
  <c r="Y10" i="43"/>
  <c r="AD10" i="43" s="1"/>
  <c r="G10" i="43" s="1"/>
  <c r="V7" i="43"/>
  <c r="AC7" i="43" s="1"/>
  <c r="D7" i="43" s="1"/>
  <c r="Y7" i="43"/>
  <c r="AD7" i="43" s="1"/>
  <c r="G7" i="43" s="1"/>
  <c r="Y6" i="43"/>
  <c r="AB34" i="41"/>
  <c r="AE34" i="41" s="1"/>
  <c r="AB28" i="41"/>
  <c r="AE28" i="41" s="1"/>
  <c r="Y6" i="41"/>
  <c r="AD6" i="41" s="1"/>
  <c r="AB6" i="41"/>
  <c r="AE6" i="41" s="1"/>
  <c r="AB35" i="41"/>
  <c r="AE35" i="41" s="1"/>
  <c r="Y35" i="41"/>
  <c r="AD35" i="41" s="1"/>
  <c r="V35" i="41"/>
  <c r="AC35" i="41" s="1"/>
  <c r="Y21" i="41"/>
  <c r="AD21" i="41" s="1"/>
  <c r="AB21" i="41"/>
  <c r="AE21" i="41" s="1"/>
  <c r="Y20" i="41"/>
  <c r="AD20" i="41" s="1"/>
  <c r="Y14" i="41"/>
  <c r="AD14" i="41" s="1"/>
  <c r="AB13" i="41"/>
  <c r="AE13" i="41" s="1"/>
  <c r="AF13" i="41" s="1"/>
  <c r="V27" i="41"/>
  <c r="AC27" i="41" s="1"/>
  <c r="Y17" i="41"/>
  <c r="AD17" i="41" s="1"/>
  <c r="G17" i="41" s="1"/>
  <c r="AB20" i="41"/>
  <c r="AE20" i="41" s="1"/>
  <c r="AB27" i="41"/>
  <c r="AE27" i="41" s="1"/>
  <c r="Y29" i="41"/>
  <c r="AD29" i="41" s="1"/>
  <c r="G29" i="41" s="1"/>
  <c r="AB32" i="41"/>
  <c r="AE32" i="41" s="1"/>
  <c r="J32" i="41" s="1"/>
  <c r="Y25" i="41"/>
  <c r="AD25" i="41" s="1"/>
  <c r="G25" i="41" s="1"/>
  <c r="Y15" i="41"/>
  <c r="AD15" i="41" s="1"/>
  <c r="G15" i="41" s="1"/>
  <c r="AB15" i="41"/>
  <c r="AE15" i="41" s="1"/>
  <c r="J15" i="41" s="1"/>
  <c r="AB7" i="41"/>
  <c r="AE7" i="41" s="1"/>
  <c r="AB18" i="41"/>
  <c r="AE18" i="41" s="1"/>
  <c r="J18" i="41" s="1"/>
  <c r="AB10" i="41"/>
  <c r="AE10" i="41" s="1"/>
  <c r="J10" i="41" s="1"/>
  <c r="Y19" i="41"/>
  <c r="AD19" i="41" s="1"/>
  <c r="G19" i="41" s="1"/>
  <c r="Y31" i="41"/>
  <c r="AD31" i="41" s="1"/>
  <c r="G31" i="41" s="1"/>
  <c r="V8" i="41"/>
  <c r="AC8" i="41" s="1"/>
  <c r="D8" i="41" s="1"/>
  <c r="Y13" i="41"/>
  <c r="AD13" i="41" s="1"/>
  <c r="AB30" i="41"/>
  <c r="AE30" i="41" s="1"/>
  <c r="J30" i="41" s="1"/>
  <c r="AB8" i="41"/>
  <c r="AE8" i="41" s="1"/>
  <c r="J8" i="41" s="1"/>
  <c r="V9" i="41"/>
  <c r="AC9" i="41" s="1"/>
  <c r="D9" i="41" s="1"/>
  <c r="Y12" i="41"/>
  <c r="AD12" i="41" s="1"/>
  <c r="G12" i="41" s="1"/>
  <c r="V16" i="41"/>
  <c r="AC16" i="41" s="1"/>
  <c r="D16" i="41" s="1"/>
  <c r="AB16" i="41"/>
  <c r="AE16" i="41" s="1"/>
  <c r="J16" i="41" s="1"/>
  <c r="Y27" i="41"/>
  <c r="AD27" i="41" s="1"/>
  <c r="Y33" i="41"/>
  <c r="AD33" i="41" s="1"/>
  <c r="G33" i="41" s="1"/>
  <c r="V22" i="41"/>
  <c r="AC22" i="41" s="1"/>
  <c r="D22" i="41" s="1"/>
  <c r="AB22" i="41"/>
  <c r="AE22" i="41" s="1"/>
  <c r="J22" i="41" s="1"/>
  <c r="Y9" i="41"/>
  <c r="AD9" i="41" s="1"/>
  <c r="G9" i="41" s="1"/>
  <c r="AB12" i="41"/>
  <c r="AE12" i="41" s="1"/>
  <c r="J12" i="41" s="1"/>
  <c r="Y30" i="41"/>
  <c r="AD30" i="41" s="1"/>
  <c r="G30" i="41" s="1"/>
  <c r="V26" i="41"/>
  <c r="AC26" i="41" s="1"/>
  <c r="D26" i="41" s="1"/>
  <c r="Y33" i="40"/>
  <c r="AD33" i="40" s="1"/>
  <c r="G33" i="40" s="1"/>
  <c r="Y24" i="40"/>
  <c r="AD24" i="40" s="1"/>
  <c r="Y9" i="40"/>
  <c r="AD9" i="40" s="1"/>
  <c r="Y13" i="40"/>
  <c r="AD13" i="40" s="1"/>
  <c r="G13" i="40" s="1"/>
  <c r="V19" i="40"/>
  <c r="AC19" i="40" s="1"/>
  <c r="AB26" i="40"/>
  <c r="AE26" i="40" s="1"/>
  <c r="J26" i="40" s="1"/>
  <c r="AB11" i="40"/>
  <c r="AE11" i="40" s="1"/>
  <c r="J11" i="40" s="1"/>
  <c r="AB28" i="40"/>
  <c r="AE28" i="40" s="1"/>
  <c r="J28" i="40" s="1"/>
  <c r="Y21" i="40"/>
  <c r="AD21" i="40" s="1"/>
  <c r="G21" i="40" s="1"/>
  <c r="AB32" i="40"/>
  <c r="AE32" i="40" s="1"/>
  <c r="J32" i="40" s="1"/>
  <c r="AB17" i="40"/>
  <c r="AE17" i="40" s="1"/>
  <c r="AB21" i="40"/>
  <c r="AE21" i="40" s="1"/>
  <c r="J21" i="40" s="1"/>
  <c r="Y23" i="40"/>
  <c r="AD23" i="40" s="1"/>
  <c r="Y25" i="40"/>
  <c r="AD25" i="40" s="1"/>
  <c r="G25" i="40" s="1"/>
  <c r="AB34" i="40"/>
  <c r="AE34" i="40" s="1"/>
  <c r="J34" i="40" s="1"/>
  <c r="AB36" i="40"/>
  <c r="AE36" i="40" s="1"/>
  <c r="J36" i="40" s="1"/>
  <c r="Y26" i="40"/>
  <c r="AD26" i="40" s="1"/>
  <c r="G26" i="40" s="1"/>
  <c r="Y15" i="40"/>
  <c r="AD15" i="40" s="1"/>
  <c r="G15" i="40" s="1"/>
  <c r="Y19" i="40"/>
  <c r="AD19" i="40" s="1"/>
  <c r="G19" i="40" s="1"/>
  <c r="AB30" i="40"/>
  <c r="AE30" i="40" s="1"/>
  <c r="AB22" i="40"/>
  <c r="AE22" i="40" s="1"/>
  <c r="J22" i="40" s="1"/>
  <c r="Y32" i="40"/>
  <c r="AD32" i="40" s="1"/>
  <c r="G32" i="40" s="1"/>
  <c r="V25" i="40"/>
  <c r="AC25" i="40" s="1"/>
  <c r="AF25" i="40" s="1"/>
  <c r="AG25" i="40" s="1"/>
  <c r="AH25" i="40" s="1"/>
  <c r="AB23" i="40"/>
  <c r="AE23" i="40" s="1"/>
  <c r="AB27" i="40"/>
  <c r="AE27" i="40" s="1"/>
  <c r="J27" i="40" s="1"/>
  <c r="Y29" i="40"/>
  <c r="AD29" i="40" s="1"/>
  <c r="G29" i="40" s="1"/>
  <c r="Y31" i="40"/>
  <c r="AD31" i="40" s="1"/>
  <c r="V37" i="40"/>
  <c r="AC37" i="40" s="1"/>
  <c r="AF37" i="40" s="1"/>
  <c r="AB24" i="40"/>
  <c r="AE24" i="40" s="1"/>
  <c r="Y18" i="40"/>
  <c r="AD18" i="40" s="1"/>
  <c r="G18" i="40" s="1"/>
  <c r="AB20" i="40"/>
  <c r="AE20" i="40" s="1"/>
  <c r="J20" i="40" s="1"/>
  <c r="Y11" i="40"/>
  <c r="AD11" i="40" s="1"/>
  <c r="G11" i="40" s="1"/>
  <c r="AB10" i="40"/>
  <c r="AE10" i="40" s="1"/>
  <c r="AB12" i="40"/>
  <c r="AE12" i="40" s="1"/>
  <c r="J12" i="40" s="1"/>
  <c r="AB33" i="40"/>
  <c r="AE33" i="40" s="1"/>
  <c r="J33" i="40" s="1"/>
  <c r="AF19" i="40"/>
  <c r="AG19" i="40" s="1"/>
  <c r="D19" i="40"/>
  <c r="V34" i="40"/>
  <c r="AC34" i="40" s="1"/>
  <c r="D34" i="40" s="1"/>
  <c r="V10" i="40"/>
  <c r="AC10" i="40" s="1"/>
  <c r="V31" i="40"/>
  <c r="AC31" i="40" s="1"/>
  <c r="V32" i="40"/>
  <c r="AC32" i="40" s="1"/>
  <c r="D32" i="40" s="1"/>
  <c r="V8" i="40"/>
  <c r="AC8" i="40" s="1"/>
  <c r="D8" i="40" s="1"/>
  <c r="V18" i="40"/>
  <c r="AC18" i="40" s="1"/>
  <c r="D18" i="40" s="1"/>
  <c r="V33" i="40"/>
  <c r="AC33" i="40" s="1"/>
  <c r="D33" i="40" s="1"/>
  <c r="V26" i="40"/>
  <c r="AC26" i="40" s="1"/>
  <c r="V23" i="40"/>
  <c r="AC23" i="40" s="1"/>
  <c r="V12" i="40"/>
  <c r="AC12" i="40" s="1"/>
  <c r="D12" i="40" s="1"/>
  <c r="AB8" i="39"/>
  <c r="AE8" i="39" s="1"/>
  <c r="J8" i="39" s="1"/>
  <c r="Y7" i="39"/>
  <c r="AD7" i="39" s="1"/>
  <c r="G7" i="39" s="1"/>
  <c r="AF7" i="39"/>
  <c r="D7" i="39"/>
  <c r="V36" i="39"/>
  <c r="AC36" i="39" s="1"/>
  <c r="Y34" i="39"/>
  <c r="AD34" i="39" s="1"/>
  <c r="G34" i="39" s="1"/>
  <c r="V21" i="39"/>
  <c r="AC21" i="39" s="1"/>
  <c r="D21" i="39" s="1"/>
  <c r="AB14" i="39"/>
  <c r="AE14" i="39" s="1"/>
  <c r="J14" i="39" s="1"/>
  <c r="Y15" i="39"/>
  <c r="AD15" i="39" s="1"/>
  <c r="G15" i="39" s="1"/>
  <c r="Y13" i="39"/>
  <c r="AD13" i="39" s="1"/>
  <c r="G13" i="39" s="1"/>
  <c r="V14" i="39"/>
  <c r="AC14" i="39" s="1"/>
  <c r="D14" i="39" s="1"/>
  <c r="V35" i="39"/>
  <c r="AC35" i="39" s="1"/>
  <c r="D35" i="39" s="1"/>
  <c r="V34" i="39"/>
  <c r="AC34" i="39" s="1"/>
  <c r="D34" i="39" s="1"/>
  <c r="Y32" i="39"/>
  <c r="AD32" i="39" s="1"/>
  <c r="AB26" i="39"/>
  <c r="AE26" i="39" s="1"/>
  <c r="AB25" i="39"/>
  <c r="AE25" i="39" s="1"/>
  <c r="AB19" i="39"/>
  <c r="AE19" i="39" s="1"/>
  <c r="V12" i="39"/>
  <c r="AC12" i="39" s="1"/>
  <c r="AB12" i="39"/>
  <c r="AE12" i="39" s="1"/>
  <c r="V6" i="39"/>
  <c r="AC6" i="39" s="1"/>
  <c r="AF6" i="39"/>
  <c r="Y28" i="39"/>
  <c r="AD28" i="39" s="1"/>
  <c r="G28" i="39" s="1"/>
  <c r="V28" i="39"/>
  <c r="AC28" i="39" s="1"/>
  <c r="D28" i="39" s="1"/>
  <c r="Y21" i="39"/>
  <c r="AD21" i="39" s="1"/>
  <c r="G21" i="39" s="1"/>
  <c r="V20" i="39"/>
  <c r="AC20" i="39" s="1"/>
  <c r="D20" i="39" s="1"/>
  <c r="Y20" i="39"/>
  <c r="AD20" i="39" s="1"/>
  <c r="G20" i="39" s="1"/>
  <c r="AB20" i="39"/>
  <c r="AE20" i="39" s="1"/>
  <c r="J20" i="39" s="1"/>
  <c r="AB13" i="38"/>
  <c r="AE13" i="38" s="1"/>
  <c r="Y36" i="38"/>
  <c r="AD36" i="38" s="1"/>
  <c r="AB29" i="38"/>
  <c r="AE29" i="38" s="1"/>
  <c r="Y28" i="38"/>
  <c r="AD28" i="38" s="1"/>
  <c r="AB14" i="38"/>
  <c r="AE14" i="38" s="1"/>
  <c r="Y8" i="38"/>
  <c r="AD8" i="38" s="1"/>
  <c r="AF16" i="38"/>
  <c r="D16" i="38"/>
  <c r="AF10" i="38"/>
  <c r="D10" i="38"/>
  <c r="AB8" i="38"/>
  <c r="AE8" i="38" s="1"/>
  <c r="AB15" i="38"/>
  <c r="AE15" i="38" s="1"/>
  <c r="AB35" i="38"/>
  <c r="AE35" i="38" s="1"/>
  <c r="Y14" i="38"/>
  <c r="AD14" i="38" s="1"/>
  <c r="AB17" i="38"/>
  <c r="AE17" i="38" s="1"/>
  <c r="J17" i="38" s="1"/>
  <c r="AB19" i="38"/>
  <c r="AE19" i="38" s="1"/>
  <c r="J19" i="38" s="1"/>
  <c r="AB23" i="38"/>
  <c r="AE23" i="38" s="1"/>
  <c r="J23" i="38" s="1"/>
  <c r="Y27" i="38"/>
  <c r="AD27" i="38" s="1"/>
  <c r="G27" i="38" s="1"/>
  <c r="Y32" i="38"/>
  <c r="AD32" i="38" s="1"/>
  <c r="G32" i="38" s="1"/>
  <c r="Y35" i="38"/>
  <c r="AD35" i="38" s="1"/>
  <c r="Y19" i="38"/>
  <c r="AD19" i="38" s="1"/>
  <c r="G19" i="38" s="1"/>
  <c r="AB30" i="38"/>
  <c r="AE30" i="38" s="1"/>
  <c r="J30" i="38" s="1"/>
  <c r="AB9" i="38"/>
  <c r="AE9" i="38" s="1"/>
  <c r="J9" i="38" s="1"/>
  <c r="AB27" i="38"/>
  <c r="AE27" i="38" s="1"/>
  <c r="J27" i="38" s="1"/>
  <c r="AB22" i="38"/>
  <c r="AE22" i="38" s="1"/>
  <c r="Y33" i="38"/>
  <c r="AD33" i="38" s="1"/>
  <c r="G33" i="38" s="1"/>
  <c r="V30" i="38"/>
  <c r="AC30" i="38" s="1"/>
  <c r="V9" i="38"/>
  <c r="AC9" i="38" s="1"/>
  <c r="D9" i="38" s="1"/>
  <c r="Y23" i="38"/>
  <c r="AD23" i="38" s="1"/>
  <c r="G23" i="38" s="1"/>
  <c r="AF31" i="38"/>
  <c r="AG31" i="38" s="1"/>
  <c r="V17" i="38"/>
  <c r="AC17" i="38" s="1"/>
  <c r="D17" i="38" s="1"/>
  <c r="Y30" i="38"/>
  <c r="AD30" i="38" s="1"/>
  <c r="G30" i="38" s="1"/>
  <c r="Y21" i="38"/>
  <c r="AD21" i="38" s="1"/>
  <c r="V34" i="38"/>
  <c r="AC34" i="38" s="1"/>
  <c r="AB12" i="38"/>
  <c r="AE12" i="38" s="1"/>
  <c r="J12" i="38" s="1"/>
  <c r="Y11" i="38"/>
  <c r="AD11" i="38" s="1"/>
  <c r="G11" i="38" s="1"/>
  <c r="Y29" i="38"/>
  <c r="AD29" i="38" s="1"/>
  <c r="AB24" i="38"/>
  <c r="AE24" i="38" s="1"/>
  <c r="J24" i="38" s="1"/>
  <c r="V23" i="38"/>
  <c r="AC23" i="38" s="1"/>
  <c r="D23" i="38" s="1"/>
  <c r="AB33" i="38"/>
  <c r="AE33" i="38" s="1"/>
  <c r="J33" i="38" s="1"/>
  <c r="Y12" i="38"/>
  <c r="AD12" i="38" s="1"/>
  <c r="G12" i="38" s="1"/>
  <c r="Y17" i="38"/>
  <c r="AD17" i="38" s="1"/>
  <c r="G17" i="38" s="1"/>
  <c r="Y9" i="38"/>
  <c r="AD9" i="38" s="1"/>
  <c r="G9" i="38" s="1"/>
  <c r="Y18" i="38"/>
  <c r="AD18" i="38" s="1"/>
  <c r="G18" i="38" s="1"/>
  <c r="Y20" i="38"/>
  <c r="AD20" i="38" s="1"/>
  <c r="G20" i="38" s="1"/>
  <c r="Y22" i="38"/>
  <c r="AD22" i="38" s="1"/>
  <c r="Y24" i="38"/>
  <c r="AD24" i="38" s="1"/>
  <c r="G24" i="38" s="1"/>
  <c r="D31" i="38"/>
  <c r="AB22" i="37"/>
  <c r="AE22" i="37" s="1"/>
  <c r="V16" i="37"/>
  <c r="AC16" i="37" s="1"/>
  <c r="AB9" i="37"/>
  <c r="AE9" i="37" s="1"/>
  <c r="AB31" i="37"/>
  <c r="AE31" i="37" s="1"/>
  <c r="Y10" i="37"/>
  <c r="AD10" i="37" s="1"/>
  <c r="Y8" i="37"/>
  <c r="AD8" i="37" s="1"/>
  <c r="AB14" i="37"/>
  <c r="AE14" i="37" s="1"/>
  <c r="V24" i="37"/>
  <c r="AC24" i="37" s="1"/>
  <c r="V26" i="37"/>
  <c r="AC26" i="37" s="1"/>
  <c r="AB29" i="37"/>
  <c r="AE29" i="37" s="1"/>
  <c r="AB21" i="37"/>
  <c r="AE21" i="37" s="1"/>
  <c r="V10" i="37"/>
  <c r="AC10" i="37" s="1"/>
  <c r="AF10" i="37" s="1"/>
  <c r="AG10" i="37" s="1"/>
  <c r="AB19" i="37"/>
  <c r="AE19" i="37" s="1"/>
  <c r="V9" i="37"/>
  <c r="AC9" i="37" s="1"/>
  <c r="AF9" i="37" s="1"/>
  <c r="AB16" i="37"/>
  <c r="AE16" i="37" s="1"/>
  <c r="AB18" i="37"/>
  <c r="AE18" i="37" s="1"/>
  <c r="V30" i="37"/>
  <c r="AC30" i="37" s="1"/>
  <c r="AF30" i="37" s="1"/>
  <c r="Y27" i="37"/>
  <c r="AD27" i="37" s="1"/>
  <c r="Y26" i="37"/>
  <c r="AD26" i="37" s="1"/>
  <c r="AB7" i="37"/>
  <c r="AE7" i="37" s="1"/>
  <c r="V23" i="37"/>
  <c r="AC23" i="37" s="1"/>
  <c r="Y23" i="37"/>
  <c r="AD23" i="37" s="1"/>
  <c r="AB30" i="37"/>
  <c r="AE30" i="37" s="1"/>
  <c r="AB20" i="36"/>
  <c r="AE20" i="36" s="1"/>
  <c r="J20" i="36" s="1"/>
  <c r="Y20" i="36"/>
  <c r="AD20" i="36" s="1"/>
  <c r="G20" i="36" s="1"/>
  <c r="V25" i="23"/>
  <c r="AC25" i="23" s="1"/>
  <c r="D25" i="23" s="1"/>
  <c r="V21" i="44"/>
  <c r="AC21" i="44" s="1"/>
  <c r="D21" i="44" s="1"/>
  <c r="V29" i="43"/>
  <c r="AC29" i="43" s="1"/>
  <c r="D29" i="43" s="1"/>
  <c r="V25" i="43"/>
  <c r="AC25" i="43" s="1"/>
  <c r="Y7" i="41"/>
  <c r="AD7" i="41" s="1"/>
  <c r="V7" i="41"/>
  <c r="AC7" i="41" s="1"/>
  <c r="V6" i="41"/>
  <c r="AC6" i="41" s="1"/>
  <c r="V30" i="40"/>
  <c r="AC30" i="40" s="1"/>
  <c r="V14" i="40"/>
  <c r="AC14" i="40" s="1"/>
  <c r="Y33" i="39"/>
  <c r="AD33" i="39" s="1"/>
  <c r="Y26" i="39"/>
  <c r="AD26" i="39" s="1"/>
  <c r="AB32" i="39"/>
  <c r="AE32" i="39" s="1"/>
  <c r="AB30" i="39"/>
  <c r="AE30" i="39" s="1"/>
  <c r="AB29" i="39"/>
  <c r="AE29" i="39" s="1"/>
  <c r="Y29" i="39"/>
  <c r="AD29" i="39" s="1"/>
  <c r="Y31" i="39"/>
  <c r="AD31" i="39" s="1"/>
  <c r="Y25" i="39"/>
  <c r="AD25" i="39" s="1"/>
  <c r="Y23" i="39"/>
  <c r="AD23" i="39" s="1"/>
  <c r="Y24" i="39"/>
  <c r="AD24" i="39" s="1"/>
  <c r="AB16" i="39"/>
  <c r="AE16" i="39" s="1"/>
  <c r="AB18" i="39"/>
  <c r="AE18" i="39" s="1"/>
  <c r="Y17" i="39"/>
  <c r="AD17" i="39" s="1"/>
  <c r="V30" i="39"/>
  <c r="AC30" i="39" s="1"/>
  <c r="V26" i="39"/>
  <c r="AC26" i="39" s="1"/>
  <c r="V33" i="38"/>
  <c r="AC33" i="38" s="1"/>
  <c r="D33" i="38" s="1"/>
  <c r="V28" i="38"/>
  <c r="AC28" i="38" s="1"/>
  <c r="V6" i="38"/>
  <c r="AC6" i="38" s="1"/>
  <c r="V18" i="37"/>
  <c r="AC18" i="37" s="1"/>
  <c r="V25" i="33"/>
  <c r="AC25" i="33" s="1"/>
  <c r="V23" i="33"/>
  <c r="AC23" i="33" s="1"/>
  <c r="D23" i="33" s="1"/>
  <c r="V17" i="33"/>
  <c r="AC17" i="33" s="1"/>
  <c r="V15" i="33"/>
  <c r="AC15" i="33" s="1"/>
  <c r="D15" i="33" s="1"/>
  <c r="Y10" i="33"/>
  <c r="AD10" i="33" s="1"/>
  <c r="V24" i="33"/>
  <c r="AC24" i="33" s="1"/>
  <c r="Y16" i="33"/>
  <c r="AD16" i="33" s="1"/>
  <c r="G16" i="33" s="1"/>
  <c r="V18" i="33"/>
  <c r="AC18" i="33" s="1"/>
  <c r="V14" i="33"/>
  <c r="AC14" i="33" s="1"/>
  <c r="D14" i="33" s="1"/>
  <c r="V11" i="33"/>
  <c r="AC11" i="33" s="1"/>
  <c r="Y34" i="23"/>
  <c r="AD34" i="23" s="1"/>
  <c r="V33" i="23"/>
  <c r="AC33" i="23" s="1"/>
  <c r="V32" i="23"/>
  <c r="AC32" i="23" s="1"/>
  <c r="D32" i="23" s="1"/>
  <c r="Y27" i="23"/>
  <c r="AD27" i="23" s="1"/>
  <c r="V27" i="23"/>
  <c r="AC27" i="23" s="1"/>
  <c r="AB26" i="23"/>
  <c r="AE26" i="23" s="1"/>
  <c r="Y26" i="23"/>
  <c r="AD26" i="23" s="1"/>
  <c r="V26" i="23"/>
  <c r="AC26" i="23" s="1"/>
  <c r="V24" i="23"/>
  <c r="AC24" i="23" s="1"/>
  <c r="D24" i="23" s="1"/>
  <c r="AB6" i="23"/>
  <c r="AE6" i="23" s="1"/>
  <c r="Y6" i="23"/>
  <c r="AD6" i="23" s="1"/>
  <c r="V6" i="23"/>
  <c r="AC6" i="23" s="1"/>
  <c r="AB12" i="23"/>
  <c r="AE12" i="23" s="1"/>
  <c r="V12" i="23"/>
  <c r="AC12" i="23" s="1"/>
  <c r="V30" i="44"/>
  <c r="AC30" i="44" s="1"/>
  <c r="V29" i="44"/>
  <c r="AC29" i="44" s="1"/>
  <c r="V28" i="44"/>
  <c r="AC28" i="44" s="1"/>
  <c r="D28" i="44" s="1"/>
  <c r="V26" i="44"/>
  <c r="AC26" i="44" s="1"/>
  <c r="D26" i="44" s="1"/>
  <c r="V22" i="44"/>
  <c r="AC22" i="44" s="1"/>
  <c r="V20" i="44"/>
  <c r="AC20" i="44" s="1"/>
  <c r="D20" i="44" s="1"/>
  <c r="V16" i="44"/>
  <c r="AC16" i="44" s="1"/>
  <c r="V36" i="44"/>
  <c r="AC36" i="44" s="1"/>
  <c r="V34" i="44"/>
  <c r="AC34" i="44" s="1"/>
  <c r="D34" i="44" s="1"/>
  <c r="Y15" i="44"/>
  <c r="AD15" i="44" s="1"/>
  <c r="V15" i="44"/>
  <c r="AC15" i="44" s="1"/>
  <c r="V14" i="44"/>
  <c r="AC14" i="44" s="1"/>
  <c r="D14" i="44" s="1"/>
  <c r="V12" i="44"/>
  <c r="AC12" i="44" s="1"/>
  <c r="D12" i="44" s="1"/>
  <c r="V36" i="43"/>
  <c r="AC36" i="43" s="1"/>
  <c r="D36" i="43" s="1"/>
  <c r="V30" i="43"/>
  <c r="AC30" i="43" s="1"/>
  <c r="D30" i="43" s="1"/>
  <c r="V26" i="43"/>
  <c r="AC26" i="43" s="1"/>
  <c r="V33" i="43"/>
  <c r="AC33" i="43" s="1"/>
  <c r="V32" i="43"/>
  <c r="AC32" i="43" s="1"/>
  <c r="V31" i="43"/>
  <c r="AC31" i="43" s="1"/>
  <c r="D31" i="43" s="1"/>
  <c r="V24" i="43"/>
  <c r="AC24" i="43" s="1"/>
  <c r="D24" i="43" s="1"/>
  <c r="V23" i="43"/>
  <c r="AC23" i="43" s="1"/>
  <c r="D23" i="43" s="1"/>
  <c r="V22" i="43"/>
  <c r="AC22" i="43" s="1"/>
  <c r="D22" i="43" s="1"/>
  <c r="V19" i="43"/>
  <c r="AC19" i="43" s="1"/>
  <c r="V18" i="43"/>
  <c r="AC18" i="43" s="1"/>
  <c r="V17" i="43"/>
  <c r="AC17" i="43" s="1"/>
  <c r="D17" i="43" s="1"/>
  <c r="V16" i="43"/>
  <c r="AC16" i="43" s="1"/>
  <c r="D16" i="43" s="1"/>
  <c r="V12" i="43"/>
  <c r="AC12" i="43" s="1"/>
  <c r="V11" i="43"/>
  <c r="AC11" i="43" s="1"/>
  <c r="V10" i="43"/>
  <c r="AC10" i="43" s="1"/>
  <c r="D10" i="43" s="1"/>
  <c r="V28" i="41"/>
  <c r="AC28" i="41" s="1"/>
  <c r="V34" i="41"/>
  <c r="AC34" i="41" s="1"/>
  <c r="V32" i="41"/>
  <c r="AC32" i="41" s="1"/>
  <c r="V31" i="41"/>
  <c r="AC31" i="41" s="1"/>
  <c r="D31" i="41" s="1"/>
  <c r="V25" i="41"/>
  <c r="AC25" i="41" s="1"/>
  <c r="D25" i="41" s="1"/>
  <c r="Y24" i="41"/>
  <c r="AD24" i="41" s="1"/>
  <c r="G24" i="41" s="1"/>
  <c r="V24" i="41"/>
  <c r="AC24" i="41" s="1"/>
  <c r="D24" i="41" s="1"/>
  <c r="V21" i="41"/>
  <c r="AC21" i="41" s="1"/>
  <c r="V18" i="41"/>
  <c r="AC18" i="41" s="1"/>
  <c r="D18" i="41" s="1"/>
  <c r="V17" i="41"/>
  <c r="AC17" i="41" s="1"/>
  <c r="D17" i="41" s="1"/>
  <c r="V20" i="41"/>
  <c r="AC20" i="41" s="1"/>
  <c r="V19" i="41"/>
  <c r="AC19" i="41" s="1"/>
  <c r="V14" i="41"/>
  <c r="AC14" i="41" s="1"/>
  <c r="V12" i="41"/>
  <c r="AC12" i="41" s="1"/>
  <c r="D12" i="41" s="1"/>
  <c r="V10" i="41"/>
  <c r="AC10" i="41" s="1"/>
  <c r="D10" i="41" s="1"/>
  <c r="AF6" i="41"/>
  <c r="AF22" i="41"/>
  <c r="AG22" i="41" s="1"/>
  <c r="AF12" i="41"/>
  <c r="AG12" i="41" s="1"/>
  <c r="AF23" i="41"/>
  <c r="AG23" i="41" s="1"/>
  <c r="AF35" i="41"/>
  <c r="AG35" i="41" s="1"/>
  <c r="Y36" i="40"/>
  <c r="AD36" i="40" s="1"/>
  <c r="G36" i="40" s="1"/>
  <c r="V36" i="40"/>
  <c r="AC36" i="40" s="1"/>
  <c r="D36" i="40" s="1"/>
  <c r="V35" i="40"/>
  <c r="AC35" i="40" s="1"/>
  <c r="D35" i="40" s="1"/>
  <c r="V29" i="40"/>
  <c r="AC29" i="40" s="1"/>
  <c r="D29" i="40" s="1"/>
  <c r="V28" i="40"/>
  <c r="AC28" i="40" s="1"/>
  <c r="D28" i="40" s="1"/>
  <c r="V27" i="40"/>
  <c r="AC27" i="40" s="1"/>
  <c r="D27" i="40" s="1"/>
  <c r="V24" i="40"/>
  <c r="AC24" i="40" s="1"/>
  <c r="V22" i="40"/>
  <c r="AC22" i="40" s="1"/>
  <c r="D22" i="40" s="1"/>
  <c r="V21" i="40"/>
  <c r="AC21" i="40" s="1"/>
  <c r="D21" i="40" s="1"/>
  <c r="V20" i="40"/>
  <c r="AC20" i="40" s="1"/>
  <c r="D20" i="40" s="1"/>
  <c r="Y17" i="40"/>
  <c r="AD17" i="40" s="1"/>
  <c r="V17" i="40"/>
  <c r="AC17" i="40" s="1"/>
  <c r="V16" i="40"/>
  <c r="AC16" i="40" s="1"/>
  <c r="V15" i="40"/>
  <c r="AC15" i="40" s="1"/>
  <c r="V13" i="40"/>
  <c r="AC13" i="40" s="1"/>
  <c r="V7" i="40"/>
  <c r="AC7" i="40" s="1"/>
  <c r="AF7" i="40" s="1"/>
  <c r="AG7" i="40" s="1"/>
  <c r="V32" i="39"/>
  <c r="AC32" i="39" s="1"/>
  <c r="AF31" i="39"/>
  <c r="AG31" i="39" s="1"/>
  <c r="V29" i="39"/>
  <c r="AC29" i="39" s="1"/>
  <c r="V19" i="39"/>
  <c r="AC19" i="39" s="1"/>
  <c r="V18" i="39"/>
  <c r="AC18" i="39" s="1"/>
  <c r="V17" i="39"/>
  <c r="AC17" i="39" s="1"/>
  <c r="V16" i="39"/>
  <c r="AC16" i="39" s="1"/>
  <c r="Y9" i="39"/>
  <c r="AD9" i="39" s="1"/>
  <c r="V8" i="39"/>
  <c r="AC8" i="39" s="1"/>
  <c r="D8" i="39" s="1"/>
  <c r="V36" i="38"/>
  <c r="AC36" i="38" s="1"/>
  <c r="V35" i="38"/>
  <c r="AC35" i="38" s="1"/>
  <c r="V32" i="38"/>
  <c r="AC32" i="38" s="1"/>
  <c r="D32" i="38" s="1"/>
  <c r="V27" i="38"/>
  <c r="AC27" i="38" s="1"/>
  <c r="D27" i="38" s="1"/>
  <c r="AB26" i="38"/>
  <c r="AE26" i="38" s="1"/>
  <c r="J26" i="38" s="1"/>
  <c r="V29" i="38"/>
  <c r="AC29" i="38" s="1"/>
  <c r="Y26" i="38"/>
  <c r="AD26" i="38" s="1"/>
  <c r="G26" i="38" s="1"/>
  <c r="V26" i="38"/>
  <c r="AC26" i="38" s="1"/>
  <c r="D26" i="38" s="1"/>
  <c r="V25" i="38"/>
  <c r="AC25" i="38" s="1"/>
  <c r="Y15" i="38"/>
  <c r="AD15" i="38" s="1"/>
  <c r="V15" i="38"/>
  <c r="AC15" i="38" s="1"/>
  <c r="V14" i="38"/>
  <c r="AC14" i="38" s="1"/>
  <c r="V12" i="38"/>
  <c r="AC12" i="38" s="1"/>
  <c r="D12" i="38" s="1"/>
  <c r="V11" i="38"/>
  <c r="AC11" i="38" s="1"/>
  <c r="D11" i="38" s="1"/>
  <c r="AF6" i="38"/>
  <c r="D6" i="38"/>
  <c r="V8" i="38"/>
  <c r="AC8" i="38" s="1"/>
  <c r="V7" i="38"/>
  <c r="AC7" i="38" s="1"/>
  <c r="Y14" i="37"/>
  <c r="AD14" i="37" s="1"/>
  <c r="Y15" i="37"/>
  <c r="AD15" i="37" s="1"/>
  <c r="Y22" i="37"/>
  <c r="AD22" i="37" s="1"/>
  <c r="Y28" i="37"/>
  <c r="AD28" i="37" s="1"/>
  <c r="Y6" i="37"/>
  <c r="AD6" i="37" s="1"/>
  <c r="G6" i="37" s="1"/>
  <c r="Y16" i="37"/>
  <c r="AD16" i="37" s="1"/>
  <c r="AF16" i="37" s="1"/>
  <c r="AG16" i="37" s="1"/>
  <c r="V31" i="37"/>
  <c r="AC31" i="37" s="1"/>
  <c r="AF31" i="37" s="1"/>
  <c r="Y7" i="37"/>
  <c r="AD7" i="37" s="1"/>
  <c r="Y24" i="37"/>
  <c r="AD24" i="37" s="1"/>
  <c r="AB8" i="37"/>
  <c r="AE8" i="37" s="1"/>
  <c r="Y11" i="37"/>
  <c r="AD11" i="37" s="1"/>
  <c r="AB24" i="37"/>
  <c r="AE24" i="37" s="1"/>
  <c r="AB26" i="37"/>
  <c r="AE26" i="37" s="1"/>
  <c r="AB32" i="37"/>
  <c r="AE32" i="37" s="1"/>
  <c r="Y18" i="37"/>
  <c r="AD18" i="37" s="1"/>
  <c r="Y29" i="37"/>
  <c r="AD29" i="37" s="1"/>
  <c r="V29" i="37"/>
  <c r="AC29" i="37" s="1"/>
  <c r="V28" i="37"/>
  <c r="AC28" i="37" s="1"/>
  <c r="V25" i="37"/>
  <c r="AC25" i="37" s="1"/>
  <c r="V22" i="37"/>
  <c r="AC22" i="37" s="1"/>
  <c r="V21" i="37"/>
  <c r="AC21" i="37" s="1"/>
  <c r="V20" i="37"/>
  <c r="AC20" i="37" s="1"/>
  <c r="V19" i="37"/>
  <c r="AC19" i="37" s="1"/>
  <c r="V15" i="37"/>
  <c r="AC15" i="37" s="1"/>
  <c r="D6" i="37"/>
  <c r="V33" i="36"/>
  <c r="AC33" i="36" s="1"/>
  <c r="V27" i="36"/>
  <c r="AC27" i="36" s="1"/>
  <c r="Y31" i="36"/>
  <c r="AD31" i="36" s="1"/>
  <c r="Y25" i="36"/>
  <c r="AD25" i="36" s="1"/>
  <c r="Y19" i="36"/>
  <c r="AD19" i="36" s="1"/>
  <c r="Y13" i="36"/>
  <c r="AD13" i="36" s="1"/>
  <c r="G13" i="36" s="1"/>
  <c r="AB31" i="36"/>
  <c r="AE31" i="36" s="1"/>
  <c r="AB25" i="36"/>
  <c r="AE25" i="36" s="1"/>
  <c r="AB19" i="36"/>
  <c r="AE19" i="36" s="1"/>
  <c r="AB13" i="36"/>
  <c r="AE13" i="36" s="1"/>
  <c r="J13" i="36" s="1"/>
  <c r="V20" i="36"/>
  <c r="AC20" i="36" s="1"/>
  <c r="Y36" i="36"/>
  <c r="AD36" i="36" s="1"/>
  <c r="Y24" i="36"/>
  <c r="AD24" i="36" s="1"/>
  <c r="Y12" i="36"/>
  <c r="AD12" i="36" s="1"/>
  <c r="AB36" i="36"/>
  <c r="AE36" i="36" s="1"/>
  <c r="AB30" i="36"/>
  <c r="AE30" i="36" s="1"/>
  <c r="AB24" i="36"/>
  <c r="AE24" i="36" s="1"/>
  <c r="AB18" i="36"/>
  <c r="AE18" i="36" s="1"/>
  <c r="AB12" i="36"/>
  <c r="AE12" i="36" s="1"/>
  <c r="Y35" i="36"/>
  <c r="AD35" i="36" s="1"/>
  <c r="AB35" i="36"/>
  <c r="AE35" i="36" s="1"/>
  <c r="AB29" i="36"/>
  <c r="AE29" i="36" s="1"/>
  <c r="AB23" i="36"/>
  <c r="AE23" i="36" s="1"/>
  <c r="AB17" i="36"/>
  <c r="AE17" i="36" s="1"/>
  <c r="AB11" i="36"/>
  <c r="AE11" i="36" s="1"/>
  <c r="V34" i="36"/>
  <c r="AC34" i="36" s="1"/>
  <c r="D34" i="36" s="1"/>
  <c r="V18" i="36"/>
  <c r="AC18" i="36" s="1"/>
  <c r="V12" i="36"/>
  <c r="AC12" i="36" s="1"/>
  <c r="Y34" i="36"/>
  <c r="AD34" i="36" s="1"/>
  <c r="G34" i="36" s="1"/>
  <c r="AB28" i="36"/>
  <c r="AE28" i="36" s="1"/>
  <c r="AB22" i="36"/>
  <c r="AE22" i="36" s="1"/>
  <c r="AB16" i="36"/>
  <c r="AE16" i="36" s="1"/>
  <c r="AB10" i="36"/>
  <c r="AE10" i="36" s="1"/>
  <c r="AB27" i="36"/>
  <c r="AE27" i="36" s="1"/>
  <c r="AB21" i="36"/>
  <c r="AE21" i="36" s="1"/>
  <c r="AB15" i="36"/>
  <c r="AE15" i="36" s="1"/>
  <c r="V36" i="36"/>
  <c r="AC36" i="36" s="1"/>
  <c r="AG32" i="36"/>
  <c r="V25" i="36"/>
  <c r="AC25" i="36" s="1"/>
  <c r="AF25" i="36" s="1"/>
  <c r="V24" i="36"/>
  <c r="AC24" i="36" s="1"/>
  <c r="V33" i="35"/>
  <c r="AC33" i="35" s="1"/>
  <c r="AB6" i="35"/>
  <c r="AE6" i="35" s="1"/>
  <c r="Y6" i="35"/>
  <c r="AD6" i="35" s="1"/>
  <c r="V6" i="35"/>
  <c r="AC6" i="35" s="1"/>
  <c r="V33" i="34"/>
  <c r="AC33" i="34" s="1"/>
  <c r="D33" i="34" s="1"/>
  <c r="AB6" i="34"/>
  <c r="AE6" i="34" s="1"/>
  <c r="J6" i="34" s="1"/>
  <c r="Y6" i="34"/>
  <c r="AD6" i="34" s="1"/>
  <c r="G6" i="34" s="1"/>
  <c r="V6" i="34"/>
  <c r="AC6" i="34" s="1"/>
  <c r="D6" i="34" s="1"/>
  <c r="V29" i="33"/>
  <c r="AC29" i="33" s="1"/>
  <c r="D29" i="33" s="1"/>
  <c r="AB36" i="33"/>
  <c r="AE36" i="33" s="1"/>
  <c r="AB34" i="33"/>
  <c r="AE34" i="33" s="1"/>
  <c r="J34" i="33" s="1"/>
  <c r="Y26" i="33"/>
  <c r="AD26" i="33" s="1"/>
  <c r="G26" i="33" s="1"/>
  <c r="AB26" i="33"/>
  <c r="AE26" i="33" s="1"/>
  <c r="J26" i="33" s="1"/>
  <c r="Y20" i="33"/>
  <c r="AD20" i="33" s="1"/>
  <c r="G20" i="33" s="1"/>
  <c r="AB12" i="33"/>
  <c r="AE12" i="33" s="1"/>
  <c r="J12" i="33" s="1"/>
  <c r="Y12" i="33"/>
  <c r="AD12" i="33" s="1"/>
  <c r="G12" i="33" s="1"/>
  <c r="AB6" i="33"/>
  <c r="AE6" i="33" s="1"/>
  <c r="J6" i="33" s="1"/>
  <c r="V6" i="33"/>
  <c r="AC6" i="33" s="1"/>
  <c r="D6" i="33" s="1"/>
  <c r="V31" i="23"/>
  <c r="AC31" i="23" s="1"/>
  <c r="D31" i="23" s="1"/>
  <c r="Y6" i="44"/>
  <c r="AD6" i="44" s="1"/>
  <c r="G6" i="44" s="1"/>
  <c r="V6" i="44"/>
  <c r="AC6" i="44" s="1"/>
  <c r="V27" i="44"/>
  <c r="AC27" i="44" s="1"/>
  <c r="D27" i="44" s="1"/>
  <c r="V8" i="43"/>
  <c r="AC8" i="43" s="1"/>
  <c r="D8" i="43" s="1"/>
  <c r="Y34" i="43"/>
  <c r="AD34" i="43" s="1"/>
  <c r="AB35" i="43"/>
  <c r="AE35" i="43" s="1"/>
  <c r="AD6" i="43"/>
  <c r="G6" i="43" s="1"/>
  <c r="AB7" i="43"/>
  <c r="AE7" i="43" s="1"/>
  <c r="AB29" i="43"/>
  <c r="AE29" i="43" s="1"/>
  <c r="AB28" i="43"/>
  <c r="AE28" i="43" s="1"/>
  <c r="AB14" i="43"/>
  <c r="AE14" i="43" s="1"/>
  <c r="AF6" i="43"/>
  <c r="AG6" i="43" s="1"/>
  <c r="AB27" i="43"/>
  <c r="AE27" i="43" s="1"/>
  <c r="AF14" i="43"/>
  <c r="AB25" i="43"/>
  <c r="AE25" i="43" s="1"/>
  <c r="AF13" i="43"/>
  <c r="AB37" i="43"/>
  <c r="AE37" i="43" s="1"/>
  <c r="AF37" i="43" s="1"/>
  <c r="AB30" i="43"/>
  <c r="AE30" i="43" s="1"/>
  <c r="AF30" i="43" s="1"/>
  <c r="AD35" i="43"/>
  <c r="AD11" i="43"/>
  <c r="AD29" i="43"/>
  <c r="AD27" i="43"/>
  <c r="G27" i="43" s="1"/>
  <c r="AD28" i="43"/>
  <c r="AB23" i="43"/>
  <c r="AE23" i="43" s="1"/>
  <c r="AD23" i="43"/>
  <c r="G23" i="43" s="1"/>
  <c r="V9" i="43"/>
  <c r="V33" i="41"/>
  <c r="AC33" i="41" s="1"/>
  <c r="D33" i="41" s="1"/>
  <c r="V23" i="39"/>
  <c r="AC23" i="39" s="1"/>
  <c r="AB35" i="39"/>
  <c r="AE35" i="39" s="1"/>
  <c r="J35" i="39" s="1"/>
  <c r="Y35" i="39"/>
  <c r="AD35" i="39" s="1"/>
  <c r="G35" i="39" s="1"/>
  <c r="AB28" i="39"/>
  <c r="AE28" i="39" s="1"/>
  <c r="J28" i="39" s="1"/>
  <c r="Y27" i="39"/>
  <c r="AD27" i="39" s="1"/>
  <c r="G27" i="39" s="1"/>
  <c r="AB20" i="37"/>
  <c r="AE20" i="37" s="1"/>
  <c r="AB33" i="36"/>
  <c r="AE33" i="36" s="1"/>
  <c r="Y33" i="36"/>
  <c r="AD33" i="36" s="1"/>
  <c r="AB34" i="36"/>
  <c r="AE34" i="36" s="1"/>
  <c r="J34" i="36" s="1"/>
  <c r="Y27" i="36"/>
  <c r="AD27" i="36" s="1"/>
  <c r="Y26" i="36"/>
  <c r="AD26" i="36" s="1"/>
  <c r="AF26" i="36" s="1"/>
  <c r="V13" i="36"/>
  <c r="AC13" i="36" s="1"/>
  <c r="AB23" i="37"/>
  <c r="AE23" i="37" s="1"/>
  <c r="AB17" i="37"/>
  <c r="AE17" i="37" s="1"/>
  <c r="AF17" i="37" s="1"/>
  <c r="AG17" i="37" s="1"/>
  <c r="V27" i="37"/>
  <c r="AC27" i="37" s="1"/>
  <c r="V10" i="36"/>
  <c r="AC10" i="36" s="1"/>
  <c r="V11" i="36"/>
  <c r="AC11" i="36" s="1"/>
  <c r="Y23" i="36"/>
  <c r="AD23" i="36" s="1"/>
  <c r="V28" i="36"/>
  <c r="AC28" i="36" s="1"/>
  <c r="V30" i="36"/>
  <c r="AC30" i="36" s="1"/>
  <c r="AB26" i="35"/>
  <c r="AE26" i="35" s="1"/>
  <c r="V23" i="35"/>
  <c r="AC23" i="35" s="1"/>
  <c r="D23" i="35" s="1"/>
  <c r="Y26" i="35"/>
  <c r="AD26" i="35" s="1"/>
  <c r="V24" i="35"/>
  <c r="AC24" i="35" s="1"/>
  <c r="D24" i="35" s="1"/>
  <c r="AB27" i="35"/>
  <c r="AE27" i="35" s="1"/>
  <c r="Y23" i="35"/>
  <c r="AD23" i="35" s="1"/>
  <c r="G23" i="35" s="1"/>
  <c r="V26" i="35"/>
  <c r="AC26" i="35" s="1"/>
  <c r="AB24" i="35"/>
  <c r="AE24" i="35" s="1"/>
  <c r="J24" i="35" s="1"/>
  <c r="Y25" i="35"/>
  <c r="AD25" i="35" s="1"/>
  <c r="Y27" i="35"/>
  <c r="AD27" i="35" s="1"/>
  <c r="AB12" i="37"/>
  <c r="AE12" i="37" s="1"/>
  <c r="AB15" i="37"/>
  <c r="AE15" i="37" s="1"/>
  <c r="V11" i="37"/>
  <c r="AC11" i="37" s="1"/>
  <c r="V12" i="37"/>
  <c r="AC12" i="37" s="1"/>
  <c r="V13" i="37"/>
  <c r="AC13" i="37" s="1"/>
  <c r="V14" i="37"/>
  <c r="AC14" i="37" s="1"/>
  <c r="Y12" i="37"/>
  <c r="AD12" i="37" s="1"/>
  <c r="V20" i="38"/>
  <c r="AC20" i="38" s="1"/>
  <c r="D20" i="38" s="1"/>
  <c r="V22" i="38"/>
  <c r="AC22" i="38" s="1"/>
  <c r="V19" i="38"/>
  <c r="AC19" i="38" s="1"/>
  <c r="D19" i="38" s="1"/>
  <c r="V21" i="38"/>
  <c r="AC21" i="38" s="1"/>
  <c r="AD15" i="43"/>
  <c r="G15" i="43" s="1"/>
  <c r="AB16" i="43"/>
  <c r="AE16" i="43" s="1"/>
  <c r="AB17" i="43"/>
  <c r="AE17" i="43" s="1"/>
  <c r="V15" i="43"/>
  <c r="AC15" i="43" s="1"/>
  <c r="D15" i="43" s="1"/>
  <c r="AD17" i="43"/>
  <c r="G17" i="43" s="1"/>
  <c r="AD18" i="43"/>
  <c r="AD16" i="43"/>
  <c r="G16" i="43" s="1"/>
  <c r="AB18" i="43"/>
  <c r="AE18" i="43" s="1"/>
  <c r="AB15" i="43"/>
  <c r="AE15" i="43" s="1"/>
  <c r="AB19" i="43"/>
  <c r="AE19" i="43" s="1"/>
  <c r="AB20" i="38"/>
  <c r="AE20" i="38" s="1"/>
  <c r="J20" i="38" s="1"/>
  <c r="AB21" i="38"/>
  <c r="AE21" i="38" s="1"/>
  <c r="V18" i="38"/>
  <c r="AC18" i="38" s="1"/>
  <c r="D18" i="38" s="1"/>
  <c r="AB18" i="38"/>
  <c r="AE18" i="38" s="1"/>
  <c r="J18" i="38" s="1"/>
  <c r="AB11" i="37"/>
  <c r="AE11" i="37" s="1"/>
  <c r="AB13" i="37"/>
  <c r="AE13" i="37" s="1"/>
  <c r="AG37" i="35"/>
  <c r="AH37" i="35"/>
  <c r="AF8" i="35"/>
  <c r="AF11" i="35"/>
  <c r="AF17" i="35"/>
  <c r="AF18" i="35"/>
  <c r="AF21" i="35"/>
  <c r="AG34" i="34"/>
  <c r="AF8" i="34"/>
  <c r="AF19" i="34"/>
  <c r="AF10" i="34"/>
  <c r="AF25" i="34"/>
  <c r="AF16" i="34"/>
  <c r="AF20" i="34"/>
  <c r="AF31" i="34"/>
  <c r="AF36" i="34"/>
  <c r="AF27" i="34"/>
  <c r="AG37" i="34"/>
  <c r="AH37" i="34"/>
  <c r="AF23" i="33"/>
  <c r="AG37" i="33"/>
  <c r="AF9" i="23"/>
  <c r="AG7" i="23"/>
  <c r="AH7" i="23" s="1"/>
  <c r="AF16" i="23"/>
  <c r="AF11" i="23"/>
  <c r="AB9" i="23"/>
  <c r="AE9" i="23" s="1"/>
  <c r="J9" i="23" s="1"/>
  <c r="AF17" i="23"/>
  <c r="V21" i="23"/>
  <c r="AC21" i="23" s="1"/>
  <c r="AF24" i="23"/>
  <c r="AF25" i="23"/>
  <c r="Y30" i="23"/>
  <c r="AD30" i="23" s="1"/>
  <c r="G30" i="23" s="1"/>
  <c r="Y18" i="23"/>
  <c r="AD18" i="23" s="1"/>
  <c r="G18" i="23" s="1"/>
  <c r="AB27" i="23"/>
  <c r="AE27" i="23" s="1"/>
  <c r="Y36" i="23"/>
  <c r="AD36" i="23" s="1"/>
  <c r="AF36" i="23" s="1"/>
  <c r="Y12" i="23"/>
  <c r="AD12" i="23" s="1"/>
  <c r="AF23" i="23"/>
  <c r="AF37" i="23"/>
  <c r="V10" i="23"/>
  <c r="AC10" i="23" s="1"/>
  <c r="D10" i="23" s="1"/>
  <c r="AF18" i="23"/>
  <c r="AH28" i="23"/>
  <c r="AG28" i="23"/>
  <c r="AF35" i="23"/>
  <c r="AF12" i="44"/>
  <c r="AF21" i="44"/>
  <c r="AF13" i="44"/>
  <c r="AF19" i="44"/>
  <c r="Y7" i="44"/>
  <c r="AD7" i="44" s="1"/>
  <c r="G7" i="44" s="1"/>
  <c r="Y12" i="44"/>
  <c r="AD12" i="44" s="1"/>
  <c r="G12" i="44" s="1"/>
  <c r="AF24" i="44"/>
  <c r="AB27" i="44"/>
  <c r="AE27" i="44" s="1"/>
  <c r="J27" i="44" s="1"/>
  <c r="AF11" i="44"/>
  <c r="AB9" i="44"/>
  <c r="AE9" i="44" s="1"/>
  <c r="Y13" i="44"/>
  <c r="AD13" i="44" s="1"/>
  <c r="G13" i="44" s="1"/>
  <c r="AB33" i="44"/>
  <c r="AE33" i="44" s="1"/>
  <c r="J33" i="44" s="1"/>
  <c r="V9" i="44"/>
  <c r="AC9" i="44" s="1"/>
  <c r="AB21" i="44"/>
  <c r="AE21" i="44" s="1"/>
  <c r="J21" i="44" s="1"/>
  <c r="V33" i="44"/>
  <c r="AC33" i="44" s="1"/>
  <c r="D33" i="44" s="1"/>
  <c r="AF35" i="44"/>
  <c r="Y36" i="44"/>
  <c r="AD36" i="44" s="1"/>
  <c r="AF37" i="44"/>
  <c r="AF31" i="44"/>
  <c r="AG20" i="43"/>
  <c r="AB9" i="41"/>
  <c r="AE9" i="41" s="1"/>
  <c r="J9" i="41" s="1"/>
  <c r="AG37" i="41"/>
  <c r="AH37" i="41" s="1"/>
  <c r="V15" i="41"/>
  <c r="AC15" i="41" s="1"/>
  <c r="Y18" i="41"/>
  <c r="AD18" i="41" s="1"/>
  <c r="G18" i="41" s="1"/>
  <c r="AF29" i="41"/>
  <c r="AF11" i="41"/>
  <c r="AF26" i="41"/>
  <c r="AF36" i="41"/>
  <c r="AF28" i="40"/>
  <c r="AG37" i="40"/>
  <c r="AH37" i="40" s="1"/>
  <c r="AF8" i="40"/>
  <c r="AF35" i="40"/>
  <c r="V9" i="40"/>
  <c r="AC9" i="40" s="1"/>
  <c r="AG7" i="39"/>
  <c r="AH7" i="39"/>
  <c r="AG37" i="39"/>
  <c r="AH37" i="39"/>
  <c r="AF10" i="39"/>
  <c r="AF26" i="39"/>
  <c r="AH11" i="39"/>
  <c r="AG11" i="39"/>
  <c r="AF29" i="39"/>
  <c r="AF30" i="39"/>
  <c r="AF22" i="39"/>
  <c r="AF33" i="39"/>
  <c r="AF13" i="39"/>
  <c r="AF15" i="39"/>
  <c r="AF34" i="39"/>
  <c r="AF14" i="39"/>
  <c r="AF16" i="39"/>
  <c r="AF24" i="39"/>
  <c r="AF35" i="39"/>
  <c r="AF36" i="39"/>
  <c r="V9" i="39"/>
  <c r="AC9" i="39" s="1"/>
  <c r="AF28" i="38"/>
  <c r="AF13" i="38"/>
  <c r="AG10" i="38"/>
  <c r="AG16" i="38"/>
  <c r="AF36" i="38"/>
  <c r="AF37" i="38"/>
  <c r="V7" i="37"/>
  <c r="AC7" i="37" s="1"/>
  <c r="V8" i="37"/>
  <c r="AC8" i="37" s="1"/>
  <c r="AF32" i="37"/>
  <c r="AF25" i="37"/>
  <c r="AF26" i="37"/>
  <c r="AF19" i="37"/>
  <c r="AF33" i="37"/>
  <c r="AB9" i="36"/>
  <c r="AE9" i="36" s="1"/>
  <c r="V29" i="36"/>
  <c r="AC29" i="36" s="1"/>
  <c r="Y30" i="36"/>
  <c r="AD30" i="36" s="1"/>
  <c r="Y29" i="36"/>
  <c r="AD29" i="36" s="1"/>
  <c r="Y28" i="36"/>
  <c r="AD28" i="36" s="1"/>
  <c r="Y22" i="36"/>
  <c r="AD22" i="36" s="1"/>
  <c r="Y21" i="36"/>
  <c r="AD21" i="36" s="1"/>
  <c r="V21" i="36"/>
  <c r="AC21" i="36" s="1"/>
  <c r="V23" i="36"/>
  <c r="AC23" i="36" s="1"/>
  <c r="V17" i="36"/>
  <c r="AC17" i="36" s="1"/>
  <c r="V15" i="36"/>
  <c r="AC15" i="36" s="1"/>
  <c r="Y14" i="36"/>
  <c r="AD14" i="36" s="1"/>
  <c r="Y7" i="36"/>
  <c r="AD7" i="36" s="1"/>
  <c r="G7" i="36" s="1"/>
  <c r="Y15" i="36"/>
  <c r="AD15" i="36" s="1"/>
  <c r="AB7" i="36"/>
  <c r="AE7" i="36" s="1"/>
  <c r="J7" i="36" s="1"/>
  <c r="V16" i="36"/>
  <c r="AC16" i="36" s="1"/>
  <c r="Y18" i="36"/>
  <c r="AD18" i="36" s="1"/>
  <c r="V14" i="36"/>
  <c r="AC14" i="36" s="1"/>
  <c r="Y17" i="36"/>
  <c r="AD17" i="36" s="1"/>
  <c r="Y11" i="36"/>
  <c r="AD11" i="36" s="1"/>
  <c r="Y16" i="36"/>
  <c r="AD16" i="36" s="1"/>
  <c r="Y10" i="36"/>
  <c r="AD10" i="36" s="1"/>
  <c r="Y9" i="36"/>
  <c r="V9" i="36"/>
  <c r="AC9" i="36" s="1"/>
  <c r="V22" i="36"/>
  <c r="AC22" i="36" s="1"/>
  <c r="V7" i="36"/>
  <c r="AC7" i="36" s="1"/>
  <c r="V8" i="36"/>
  <c r="AC8" i="36" s="1"/>
  <c r="V35" i="36"/>
  <c r="AC35" i="36" s="1"/>
  <c r="F15" i="45"/>
  <c r="D34" i="37" l="1"/>
  <c r="AG34" i="37"/>
  <c r="AH34" i="37" s="1"/>
  <c r="AF33" i="35"/>
  <c r="AF31" i="35"/>
  <c r="AF20" i="35"/>
  <c r="AG20" i="35" s="1"/>
  <c r="AH20" i="35" s="1"/>
  <c r="AF34" i="35"/>
  <c r="AG34" i="35" s="1"/>
  <c r="AF25" i="35"/>
  <c r="G25" i="35"/>
  <c r="AF10" i="35"/>
  <c r="AG10" i="35" s="1"/>
  <c r="D10" i="35"/>
  <c r="AF36" i="35"/>
  <c r="AG36" i="35" s="1"/>
  <c r="AF14" i="35"/>
  <c r="AG14" i="35" s="1"/>
  <c r="AF12" i="35"/>
  <c r="AG12" i="35" s="1"/>
  <c r="AF7" i="35"/>
  <c r="AF9" i="35"/>
  <c r="AG9" i="35" s="1"/>
  <c r="D9" i="35"/>
  <c r="AF23" i="35"/>
  <c r="AG23" i="35" s="1"/>
  <c r="AF22" i="35"/>
  <c r="AG22" i="35" s="1"/>
  <c r="D22" i="35"/>
  <c r="AF35" i="35"/>
  <c r="AG35" i="35" s="1"/>
  <c r="D35" i="35"/>
  <c r="AF32" i="35"/>
  <c r="AF28" i="35"/>
  <c r="AF13" i="35"/>
  <c r="AG7" i="34"/>
  <c r="AH7" i="34" s="1"/>
  <c r="AI7" i="34" s="1"/>
  <c r="AG28" i="34"/>
  <c r="AH28" i="34" s="1"/>
  <c r="AI28" i="34" s="1"/>
  <c r="AK28" i="34" s="1"/>
  <c r="AF30" i="34"/>
  <c r="AF29" i="34"/>
  <c r="AG29" i="34" s="1"/>
  <c r="AF17" i="34"/>
  <c r="AF14" i="34"/>
  <c r="AG14" i="34" s="1"/>
  <c r="AF12" i="34"/>
  <c r="D12" i="34"/>
  <c r="AF26" i="34"/>
  <c r="AG26" i="34" s="1"/>
  <c r="AF15" i="34"/>
  <c r="AG15" i="34" s="1"/>
  <c r="AH13" i="34"/>
  <c r="AI13" i="34" s="1"/>
  <c r="AF35" i="34"/>
  <c r="AG35" i="34" s="1"/>
  <c r="AF24" i="34"/>
  <c r="AF32" i="34"/>
  <c r="D32" i="34"/>
  <c r="AF9" i="34"/>
  <c r="AG9" i="34" s="1"/>
  <c r="AF11" i="34"/>
  <c r="D11" i="34"/>
  <c r="AF21" i="34"/>
  <c r="AF23" i="34"/>
  <c r="AF18" i="34"/>
  <c r="AG18" i="34" s="1"/>
  <c r="D18" i="34"/>
  <c r="AF7" i="33"/>
  <c r="AG7" i="33" s="1"/>
  <c r="AF36" i="33"/>
  <c r="AF16" i="33"/>
  <c r="AG16" i="33" s="1"/>
  <c r="AF25" i="33"/>
  <c r="AF35" i="33"/>
  <c r="AF21" i="33"/>
  <c r="AG21" i="33" s="1"/>
  <c r="AH21" i="33" s="1"/>
  <c r="AF10" i="33"/>
  <c r="AG10" i="33" s="1"/>
  <c r="AH10" i="33" s="1"/>
  <c r="AF15" i="33"/>
  <c r="AG15" i="33" s="1"/>
  <c r="AH15" i="33" s="1"/>
  <c r="AF9" i="33"/>
  <c r="AG9" i="33" s="1"/>
  <c r="AF31" i="33"/>
  <c r="AG31" i="33" s="1"/>
  <c r="AH31" i="33" s="1"/>
  <c r="AF22" i="33"/>
  <c r="AG22" i="33" s="1"/>
  <c r="AF12" i="33"/>
  <c r="AG12" i="33" s="1"/>
  <c r="AH12" i="33" s="1"/>
  <c r="AF33" i="33"/>
  <c r="AG33" i="33" s="1"/>
  <c r="AF8" i="33"/>
  <c r="AG8" i="33" s="1"/>
  <c r="AH8" i="33" s="1"/>
  <c r="AF28" i="33"/>
  <c r="AG28" i="33" s="1"/>
  <c r="AF19" i="33"/>
  <c r="AG19" i="33" s="1"/>
  <c r="AH19" i="33" s="1"/>
  <c r="AF27" i="33"/>
  <c r="AG27" i="33" s="1"/>
  <c r="AF26" i="33"/>
  <c r="AG26" i="33" s="1"/>
  <c r="AF17" i="33"/>
  <c r="AG17" i="33" s="1"/>
  <c r="AF34" i="33"/>
  <c r="AG34" i="33" s="1"/>
  <c r="AH34" i="33" s="1"/>
  <c r="AF13" i="33"/>
  <c r="AG13" i="33" s="1"/>
  <c r="AH13" i="33" s="1"/>
  <c r="AF20" i="33"/>
  <c r="AG20" i="33" s="1"/>
  <c r="AH20" i="33" s="1"/>
  <c r="AI20" i="33" s="1"/>
  <c r="AK20" i="33" s="1"/>
  <c r="AF32" i="33"/>
  <c r="AG32" i="33" s="1"/>
  <c r="AF18" i="33"/>
  <c r="AG18" i="33" s="1"/>
  <c r="AF14" i="33"/>
  <c r="AF29" i="33"/>
  <c r="AG29" i="33" s="1"/>
  <c r="AF30" i="33"/>
  <c r="AG30" i="33" s="1"/>
  <c r="AH19" i="23"/>
  <c r="AF29" i="23"/>
  <c r="AF26" i="23"/>
  <c r="AF21" i="23"/>
  <c r="D21" i="23"/>
  <c r="AF14" i="23"/>
  <c r="AF30" i="23"/>
  <c r="AF15" i="23"/>
  <c r="AG15" i="23" s="1"/>
  <c r="AH15" i="23" s="1"/>
  <c r="AF13" i="23"/>
  <c r="AF8" i="23"/>
  <c r="AF32" i="23"/>
  <c r="AG32" i="23" s="1"/>
  <c r="AH32" i="23" s="1"/>
  <c r="AF10" i="44"/>
  <c r="AF26" i="44"/>
  <c r="AF16" i="44"/>
  <c r="AF25" i="44"/>
  <c r="AF20" i="44"/>
  <c r="AF32" i="44"/>
  <c r="AF8" i="44"/>
  <c r="AG8" i="44" s="1"/>
  <c r="AF22" i="44"/>
  <c r="AF23" i="44"/>
  <c r="AG23" i="44" s="1"/>
  <c r="AF7" i="44"/>
  <c r="AG7" i="44" s="1"/>
  <c r="AF17" i="44"/>
  <c r="AG17" i="44" s="1"/>
  <c r="AH17" i="44" s="1"/>
  <c r="AI17" i="44" s="1"/>
  <c r="AK17" i="44" s="1"/>
  <c r="AF34" i="43"/>
  <c r="G34" i="43"/>
  <c r="AF25" i="43"/>
  <c r="AG25" i="43" s="1"/>
  <c r="AH25" i="43" s="1"/>
  <c r="AI25" i="43" s="1"/>
  <c r="AK25" i="43" s="1"/>
  <c r="AF29" i="43"/>
  <c r="AG29" i="43" s="1"/>
  <c r="AH29" i="43" s="1"/>
  <c r="AI29" i="43" s="1"/>
  <c r="AJ29" i="43" s="1"/>
  <c r="G29" i="43"/>
  <c r="AF28" i="43"/>
  <c r="G28" i="43"/>
  <c r="AF11" i="43"/>
  <c r="AG11" i="43" s="1"/>
  <c r="AH11" i="43" s="1"/>
  <c r="AF7" i="43"/>
  <c r="AF35" i="43"/>
  <c r="AG35" i="43" s="1"/>
  <c r="AH35" i="43" s="1"/>
  <c r="G35" i="43"/>
  <c r="AF21" i="43"/>
  <c r="AF34" i="41"/>
  <c r="AF28" i="41"/>
  <c r="AG28" i="41" s="1"/>
  <c r="AH28" i="41" s="1"/>
  <c r="AI28" i="41" s="1"/>
  <c r="AJ28" i="41" s="1"/>
  <c r="AF15" i="41"/>
  <c r="D15" i="41"/>
  <c r="AF7" i="41"/>
  <c r="AG7" i="41" s="1"/>
  <c r="AH7" i="41" s="1"/>
  <c r="AF17" i="41"/>
  <c r="AF14" i="41"/>
  <c r="AG14" i="41" s="1"/>
  <c r="AF30" i="41"/>
  <c r="AF8" i="41"/>
  <c r="AF19" i="41"/>
  <c r="AG19" i="41" s="1"/>
  <c r="D19" i="41"/>
  <c r="AF32" i="41"/>
  <c r="AG32" i="41" s="1"/>
  <c r="D32" i="41"/>
  <c r="AF16" i="41"/>
  <c r="AF9" i="41"/>
  <c r="AF27" i="41"/>
  <c r="AG27" i="41" s="1"/>
  <c r="AH27" i="41" s="1"/>
  <c r="AF30" i="40"/>
  <c r="AF36" i="40"/>
  <c r="AF11" i="40"/>
  <c r="AF17" i="40"/>
  <c r="AG17" i="40" s="1"/>
  <c r="AH17" i="40" s="1"/>
  <c r="AF23" i="40"/>
  <c r="AG23" i="40" s="1"/>
  <c r="AF12" i="40"/>
  <c r="D25" i="40"/>
  <c r="AF16" i="40"/>
  <c r="AH19" i="40"/>
  <c r="AI19" i="40" s="1"/>
  <c r="AK19" i="40" s="1"/>
  <c r="AF26" i="40"/>
  <c r="AG26" i="40" s="1"/>
  <c r="D26" i="40"/>
  <c r="AF33" i="40"/>
  <c r="AG33" i="40" s="1"/>
  <c r="AF34" i="40"/>
  <c r="AG34" i="40" s="1"/>
  <c r="AF13" i="40"/>
  <c r="AG13" i="40" s="1"/>
  <c r="D13" i="40"/>
  <c r="AF31" i="40"/>
  <c r="AG31" i="40" s="1"/>
  <c r="AF32" i="40"/>
  <c r="AF15" i="40"/>
  <c r="AG15" i="40" s="1"/>
  <c r="D15" i="40"/>
  <c r="AF20" i="40"/>
  <c r="AG20" i="40" s="1"/>
  <c r="AH20" i="40" s="1"/>
  <c r="AF10" i="40"/>
  <c r="AG10" i="40" s="1"/>
  <c r="AF18" i="40"/>
  <c r="AG18" i="40" s="1"/>
  <c r="AF27" i="39"/>
  <c r="AG27" i="39" s="1"/>
  <c r="AF21" i="39"/>
  <c r="AF32" i="39"/>
  <c r="AF25" i="39"/>
  <c r="AG25" i="39" s="1"/>
  <c r="AH25" i="39" s="1"/>
  <c r="AF19" i="39"/>
  <c r="AG19" i="39" s="1"/>
  <c r="AF12" i="39"/>
  <c r="AG12" i="39" s="1"/>
  <c r="AG6" i="39"/>
  <c r="AF28" i="39"/>
  <c r="AG28" i="39" s="1"/>
  <c r="AF20" i="39"/>
  <c r="AF34" i="38"/>
  <c r="AF21" i="38"/>
  <c r="AF25" i="38"/>
  <c r="AG25" i="38" s="1"/>
  <c r="AH25" i="38" s="1"/>
  <c r="D25" i="38"/>
  <c r="AH31" i="38"/>
  <c r="AF30" i="38"/>
  <c r="AG30" i="38" s="1"/>
  <c r="D30" i="38"/>
  <c r="AF23" i="38"/>
  <c r="AF17" i="38"/>
  <c r="AF24" i="38"/>
  <c r="AF9" i="38"/>
  <c r="AG9" i="38" s="1"/>
  <c r="AF23" i="37"/>
  <c r="AG23" i="37" s="1"/>
  <c r="AF24" i="37"/>
  <c r="AG24" i="37" s="1"/>
  <c r="AG30" i="37"/>
  <c r="AH30" i="37" s="1"/>
  <c r="AI30" i="37" s="1"/>
  <c r="AK30" i="37" s="1"/>
  <c r="AF22" i="37"/>
  <c r="AF13" i="36"/>
  <c r="AG13" i="36" s="1"/>
  <c r="AH13" i="36" s="1"/>
  <c r="D13" i="36"/>
  <c r="AF20" i="36"/>
  <c r="AG20" i="36" s="1"/>
  <c r="D20" i="36"/>
  <c r="AF27" i="36"/>
  <c r="AF34" i="23"/>
  <c r="AG34" i="23" s="1"/>
  <c r="AF27" i="23"/>
  <c r="AG27" i="23" s="1"/>
  <c r="AH27" i="23" s="1"/>
  <c r="AF30" i="44"/>
  <c r="AG30" i="44" s="1"/>
  <c r="AF29" i="44"/>
  <c r="AG29" i="44" s="1"/>
  <c r="AH29" i="44" s="1"/>
  <c r="AF14" i="44"/>
  <c r="AG14" i="44" s="1"/>
  <c r="AH8" i="44"/>
  <c r="AI8" i="44" s="1"/>
  <c r="AJ8" i="44" s="1"/>
  <c r="AF36" i="43"/>
  <c r="AF19" i="43"/>
  <c r="AF16" i="43"/>
  <c r="AF10" i="43"/>
  <c r="AG10" i="43" s="1"/>
  <c r="AH10" i="43" s="1"/>
  <c r="AI10" i="43" s="1"/>
  <c r="AJ10" i="43" s="1"/>
  <c r="AF12" i="43"/>
  <c r="AG12" i="43" s="1"/>
  <c r="AH12" i="43" s="1"/>
  <c r="AF21" i="41"/>
  <c r="AG21" i="41" s="1"/>
  <c r="AF21" i="40"/>
  <c r="AG21" i="40" s="1"/>
  <c r="AF22" i="40"/>
  <c r="AG22" i="40" s="1"/>
  <c r="AH22" i="40" s="1"/>
  <c r="AF14" i="40"/>
  <c r="AF33" i="38"/>
  <c r="AF20" i="38"/>
  <c r="AG20" i="38" s="1"/>
  <c r="AH20" i="38" s="1"/>
  <c r="AF7" i="38"/>
  <c r="AF18" i="37"/>
  <c r="AG18" i="37" s="1"/>
  <c r="AH18" i="37" s="1"/>
  <c r="AI18" i="37" s="1"/>
  <c r="AJ18" i="37" s="1"/>
  <c r="AF15" i="37"/>
  <c r="AG15" i="37" s="1"/>
  <c r="AF11" i="33"/>
  <c r="AG11" i="33" s="1"/>
  <c r="AH11" i="33" s="1"/>
  <c r="AH7" i="33"/>
  <c r="AI7" i="33" s="1"/>
  <c r="AK7" i="33" s="1"/>
  <c r="AF24" i="33"/>
  <c r="AG24" i="33" s="1"/>
  <c r="AF31" i="23"/>
  <c r="AF33" i="23"/>
  <c r="AG33" i="23" s="1"/>
  <c r="AF6" i="23"/>
  <c r="AG6" i="23" s="1"/>
  <c r="AF12" i="23"/>
  <c r="AG12" i="23" s="1"/>
  <c r="AF10" i="23"/>
  <c r="AG10" i="23" s="1"/>
  <c r="AH10" i="23" s="1"/>
  <c r="AF28" i="44"/>
  <c r="AG28" i="44" s="1"/>
  <c r="AH28" i="44" s="1"/>
  <c r="AI28" i="44" s="1"/>
  <c r="AF36" i="44"/>
  <c r="AG36" i="44" s="1"/>
  <c r="AF34" i="44"/>
  <c r="AG34" i="44" s="1"/>
  <c r="AF15" i="44"/>
  <c r="AG15" i="44" s="1"/>
  <c r="AF26" i="43"/>
  <c r="AG26" i="43" s="1"/>
  <c r="AF33" i="43"/>
  <c r="AG33" i="43" s="1"/>
  <c r="AF32" i="43"/>
  <c r="AG32" i="43" s="1"/>
  <c r="AH32" i="43" s="1"/>
  <c r="AF31" i="43"/>
  <c r="AG31" i="43" s="1"/>
  <c r="AF24" i="43"/>
  <c r="AG24" i="43" s="1"/>
  <c r="AH24" i="43" s="1"/>
  <c r="AF22" i="43"/>
  <c r="AF17" i="43"/>
  <c r="AG17" i="43" s="1"/>
  <c r="AC9" i="43"/>
  <c r="D9" i="43" s="1"/>
  <c r="AF31" i="41"/>
  <c r="AG31" i="41" s="1"/>
  <c r="AH31" i="41" s="1"/>
  <c r="AF25" i="41"/>
  <c r="AG25" i="41" s="1"/>
  <c r="AH25" i="41" s="1"/>
  <c r="AF24" i="41"/>
  <c r="AG24" i="41" s="1"/>
  <c r="AH24" i="41" s="1"/>
  <c r="AF20" i="41"/>
  <c r="AH14" i="41"/>
  <c r="AI14" i="41" s="1"/>
  <c r="AJ14" i="41" s="1"/>
  <c r="AF10" i="41"/>
  <c r="AG10" i="41" s="1"/>
  <c r="AH10" i="41" s="1"/>
  <c r="AI10" i="41" s="1"/>
  <c r="AG6" i="41"/>
  <c r="AF18" i="41"/>
  <c r="AF29" i="40"/>
  <c r="AF27" i="40"/>
  <c r="AG27" i="40" s="1"/>
  <c r="AF24" i="40"/>
  <c r="AG24" i="40" s="1"/>
  <c r="AH24" i="40" s="1"/>
  <c r="AH13" i="40"/>
  <c r="AI13" i="40" s="1"/>
  <c r="AJ13" i="40" s="1"/>
  <c r="D7" i="40"/>
  <c r="AH7" i="40"/>
  <c r="AH19" i="39"/>
  <c r="AI19" i="39" s="1"/>
  <c r="AK19" i="39" s="1"/>
  <c r="AF18" i="39"/>
  <c r="AG18" i="39" s="1"/>
  <c r="AH18" i="39" s="1"/>
  <c r="AF17" i="39"/>
  <c r="AG17" i="39" s="1"/>
  <c r="AF9" i="39"/>
  <c r="AG9" i="39" s="1"/>
  <c r="AH9" i="39" s="1"/>
  <c r="AF8" i="39"/>
  <c r="AG8" i="39" s="1"/>
  <c r="AF35" i="38"/>
  <c r="AG35" i="38" s="1"/>
  <c r="AF32" i="38"/>
  <c r="AF27" i="38"/>
  <c r="AF29" i="38"/>
  <c r="AG29" i="38" s="1"/>
  <c r="AF26" i="38"/>
  <c r="AG26" i="38" s="1"/>
  <c r="AF22" i="38"/>
  <c r="AG22" i="38" s="1"/>
  <c r="AF19" i="38"/>
  <c r="AG19" i="38" s="1"/>
  <c r="AF15" i="38"/>
  <c r="AG15" i="38" s="1"/>
  <c r="AF14" i="38"/>
  <c r="AG14" i="38" s="1"/>
  <c r="AF12" i="38"/>
  <c r="AG12" i="38" s="1"/>
  <c r="AF11" i="38"/>
  <c r="AG11" i="38" s="1"/>
  <c r="AG6" i="38"/>
  <c r="AF8" i="38"/>
  <c r="AG8" i="38" s="1"/>
  <c r="AH8" i="38" s="1"/>
  <c r="AF6" i="37"/>
  <c r="AG6" i="37" s="1"/>
  <c r="AF29" i="37"/>
  <c r="AG29" i="37" s="1"/>
  <c r="AH24" i="37"/>
  <c r="AF13" i="37"/>
  <c r="AG13" i="37" s="1"/>
  <c r="AF28" i="37"/>
  <c r="AG28" i="37" s="1"/>
  <c r="AH28" i="37" s="1"/>
  <c r="AF21" i="37"/>
  <c r="AG21" i="37" s="1"/>
  <c r="AH21" i="37" s="1"/>
  <c r="AF20" i="37"/>
  <c r="AF11" i="37"/>
  <c r="AG11" i="37" s="1"/>
  <c r="AF14" i="37"/>
  <c r="AG14" i="37" s="1"/>
  <c r="AH14" i="37" s="1"/>
  <c r="AI14" i="37" s="1"/>
  <c r="AK14" i="37" s="1"/>
  <c r="AF12" i="37"/>
  <c r="AF8" i="37"/>
  <c r="AG8" i="37" s="1"/>
  <c r="AF18" i="36"/>
  <c r="AF31" i="36"/>
  <c r="AG31" i="36" s="1"/>
  <c r="AH31" i="36" s="1"/>
  <c r="AF12" i="36"/>
  <c r="AG12" i="36" s="1"/>
  <c r="AF19" i="36"/>
  <c r="AG19" i="36" s="1"/>
  <c r="AH19" i="36" s="1"/>
  <c r="AF34" i="36"/>
  <c r="AG34" i="36" s="1"/>
  <c r="AF36" i="36"/>
  <c r="AF35" i="36"/>
  <c r="AH32" i="36"/>
  <c r="AF30" i="36"/>
  <c r="AG30" i="36" s="1"/>
  <c r="AH30" i="36" s="1"/>
  <c r="AF28" i="36"/>
  <c r="AG28" i="36" s="1"/>
  <c r="AH28" i="36" s="1"/>
  <c r="AG25" i="36"/>
  <c r="AH25" i="36" s="1"/>
  <c r="AF24" i="36"/>
  <c r="AF17" i="36"/>
  <c r="AF8" i="36"/>
  <c r="AF6" i="35"/>
  <c r="AG6" i="35" s="1"/>
  <c r="AF33" i="34"/>
  <c r="AG33" i="34" s="1"/>
  <c r="AF6" i="34"/>
  <c r="AG6" i="34" s="1"/>
  <c r="AF6" i="33"/>
  <c r="AG6" i="33" s="1"/>
  <c r="AF6" i="44"/>
  <c r="AG6" i="44" s="1"/>
  <c r="AH6" i="44" s="1"/>
  <c r="D6" i="44"/>
  <c r="AF27" i="44"/>
  <c r="AG27" i="44" s="1"/>
  <c r="AH27" i="44" s="1"/>
  <c r="AF8" i="43"/>
  <c r="AG8" i="43" s="1"/>
  <c r="AH6" i="43"/>
  <c r="AF27" i="43"/>
  <c r="AF18" i="43"/>
  <c r="AG18" i="43" s="1"/>
  <c r="AH18" i="43" s="1"/>
  <c r="AF15" i="43"/>
  <c r="AG15" i="43" s="1"/>
  <c r="AH15" i="43" s="1"/>
  <c r="AF23" i="43"/>
  <c r="AG23" i="43" s="1"/>
  <c r="AH23" i="43" s="1"/>
  <c r="AI6" i="43"/>
  <c r="AJ6" i="43" s="1"/>
  <c r="AF33" i="41"/>
  <c r="AG33" i="41" s="1"/>
  <c r="AH33" i="41" s="1"/>
  <c r="AF9" i="40"/>
  <c r="AG9" i="40" s="1"/>
  <c r="AH9" i="40" s="1"/>
  <c r="AF23" i="39"/>
  <c r="AG23" i="39" s="1"/>
  <c r="AF7" i="37"/>
  <c r="AG7" i="37" s="1"/>
  <c r="AH7" i="37" s="1"/>
  <c r="AF27" i="37"/>
  <c r="AG27" i="37" s="1"/>
  <c r="AF33" i="36"/>
  <c r="AG26" i="36"/>
  <c r="AH26" i="36" s="1"/>
  <c r="AG27" i="36"/>
  <c r="AH27" i="36" s="1"/>
  <c r="AI19" i="36"/>
  <c r="AJ19" i="36" s="1"/>
  <c r="AK19" i="36"/>
  <c r="AH20" i="36"/>
  <c r="AH12" i="36"/>
  <c r="D7" i="36"/>
  <c r="AF7" i="36"/>
  <c r="AF11" i="36"/>
  <c r="AF10" i="36"/>
  <c r="AF24" i="35"/>
  <c r="AG24" i="35" s="1"/>
  <c r="AF27" i="35"/>
  <c r="AG27" i="35" s="1"/>
  <c r="AG25" i="35"/>
  <c r="AH25" i="35"/>
  <c r="AI25" i="35" s="1"/>
  <c r="AK25" i="35" s="1"/>
  <c r="AF26" i="35"/>
  <c r="AG26" i="35" s="1"/>
  <c r="AH26" i="35" s="1"/>
  <c r="AF18" i="38"/>
  <c r="AG18" i="38" s="1"/>
  <c r="AG19" i="43"/>
  <c r="AH19" i="43" s="1"/>
  <c r="AG19" i="35"/>
  <c r="AH19" i="35"/>
  <c r="AG28" i="35"/>
  <c r="AK37" i="35"/>
  <c r="AI37" i="35"/>
  <c r="AG18" i="35"/>
  <c r="AH16" i="35"/>
  <c r="AG33" i="35"/>
  <c r="AG17" i="35"/>
  <c r="AH15" i="35"/>
  <c r="AG32" i="35"/>
  <c r="AH10" i="35"/>
  <c r="AG31" i="35"/>
  <c r="AH31" i="35" s="1"/>
  <c r="AG11" i="35"/>
  <c r="AH11" i="35" s="1"/>
  <c r="AG21" i="35"/>
  <c r="AG30" i="35"/>
  <c r="AH30" i="35" s="1"/>
  <c r="AG8" i="35"/>
  <c r="AH23" i="35"/>
  <c r="AH22" i="35"/>
  <c r="AG29" i="35"/>
  <c r="AH29" i="35" s="1"/>
  <c r="AJ37" i="35"/>
  <c r="AI22" i="34"/>
  <c r="AK22" i="34" s="1"/>
  <c r="AG10" i="34"/>
  <c r="AH10" i="34" s="1"/>
  <c r="AK37" i="34"/>
  <c r="AI37" i="34"/>
  <c r="AG31" i="34"/>
  <c r="AG30" i="34"/>
  <c r="AG24" i="34"/>
  <c r="AJ37" i="34"/>
  <c r="AG21" i="34"/>
  <c r="AG23" i="34"/>
  <c r="AH23" i="34" s="1"/>
  <c r="AG27" i="34"/>
  <c r="AG20" i="34"/>
  <c r="AG25" i="34"/>
  <c r="AH25" i="34"/>
  <c r="AG19" i="34"/>
  <c r="AH19" i="34"/>
  <c r="AG16" i="34"/>
  <c r="AG8" i="34"/>
  <c r="AH18" i="34"/>
  <c r="AH9" i="34"/>
  <c r="AG36" i="34"/>
  <c r="AH34" i="34"/>
  <c r="AG25" i="33"/>
  <c r="AH25" i="33" s="1"/>
  <c r="AG35" i="33"/>
  <c r="AH35" i="33" s="1"/>
  <c r="AG14" i="33"/>
  <c r="AH28" i="33"/>
  <c r="AH16" i="33"/>
  <c r="AG23" i="33"/>
  <c r="AH23" i="33" s="1"/>
  <c r="AG36" i="33"/>
  <c r="AH36" i="33" s="1"/>
  <c r="AH37" i="33"/>
  <c r="AG36" i="23"/>
  <c r="AI15" i="23"/>
  <c r="AK15" i="23" s="1"/>
  <c r="AG18" i="23"/>
  <c r="AH18" i="23" s="1"/>
  <c r="AG23" i="23"/>
  <c r="AH23" i="23" s="1"/>
  <c r="AG31" i="23"/>
  <c r="AH31" i="23" s="1"/>
  <c r="AG17" i="23"/>
  <c r="AH17" i="23" s="1"/>
  <c r="AG35" i="23"/>
  <c r="AH35" i="23" s="1"/>
  <c r="AG37" i="23"/>
  <c r="AI19" i="23"/>
  <c r="AK19" i="23" s="1"/>
  <c r="AI28" i="23"/>
  <c r="AK28" i="23" s="1"/>
  <c r="AG26" i="23"/>
  <c r="AH26" i="23" s="1"/>
  <c r="AG24" i="23"/>
  <c r="AG16" i="23"/>
  <c r="AG30" i="23"/>
  <c r="AH30" i="23" s="1"/>
  <c r="AG21" i="23"/>
  <c r="AI20" i="23"/>
  <c r="AK20" i="23" s="1"/>
  <c r="AG14" i="23"/>
  <c r="AI7" i="23"/>
  <c r="AJ7" i="23" s="1"/>
  <c r="AG29" i="23"/>
  <c r="AH22" i="23"/>
  <c r="AG25" i="23"/>
  <c r="AH25" i="23" s="1"/>
  <c r="AG11" i="23"/>
  <c r="AH11" i="23" s="1"/>
  <c r="AH33" i="23"/>
  <c r="AG9" i="23"/>
  <c r="AG31" i="44"/>
  <c r="AH31" i="44" s="1"/>
  <c r="AG20" i="44"/>
  <c r="AF9" i="44"/>
  <c r="AG37" i="44"/>
  <c r="AH37" i="44"/>
  <c r="AG16" i="44"/>
  <c r="AH16" i="44" s="1"/>
  <c r="AG12" i="44"/>
  <c r="AH12" i="44" s="1"/>
  <c r="AG35" i="44"/>
  <c r="AF33" i="44"/>
  <c r="AG22" i="44"/>
  <c r="AH22" i="44" s="1"/>
  <c r="AG11" i="44"/>
  <c r="AG13" i="44"/>
  <c r="AH13" i="44" s="1"/>
  <c r="AG32" i="44"/>
  <c r="AG26" i="44"/>
  <c r="AG19" i="44"/>
  <c r="AH19" i="44" s="1"/>
  <c r="AG24" i="44"/>
  <c r="AH18" i="44"/>
  <c r="AG21" i="44"/>
  <c r="AH21" i="44" s="1"/>
  <c r="AI24" i="43"/>
  <c r="AK24" i="43" s="1"/>
  <c r="AG34" i="43"/>
  <c r="AH34" i="43" s="1"/>
  <c r="AG16" i="43"/>
  <c r="AG13" i="43"/>
  <c r="AH13" i="43" s="1"/>
  <c r="AG7" i="43"/>
  <c r="AH7" i="43" s="1"/>
  <c r="AG27" i="43"/>
  <c r="AG14" i="43"/>
  <c r="AG37" i="43"/>
  <c r="AH37" i="43" s="1"/>
  <c r="AG21" i="43"/>
  <c r="AG28" i="43"/>
  <c r="AH28" i="43" s="1"/>
  <c r="AG22" i="43"/>
  <c r="AH22" i="43" s="1"/>
  <c r="AG30" i="43"/>
  <c r="AH20" i="43"/>
  <c r="AG36" i="43"/>
  <c r="AG13" i="41"/>
  <c r="AH13" i="41" s="1"/>
  <c r="AG18" i="41"/>
  <c r="AG26" i="41"/>
  <c r="AH26" i="41" s="1"/>
  <c r="AG11" i="41"/>
  <c r="AH11" i="41" s="1"/>
  <c r="AH12" i="41"/>
  <c r="AG9" i="41"/>
  <c r="AG30" i="41"/>
  <c r="AG29" i="41"/>
  <c r="AH29" i="41" s="1"/>
  <c r="AI37" i="41"/>
  <c r="AJ37" i="41" s="1"/>
  <c r="AG34" i="41"/>
  <c r="AH34" i="41" s="1"/>
  <c r="AH22" i="41"/>
  <c r="AH35" i="41"/>
  <c r="AI27" i="41"/>
  <c r="AK27" i="41" s="1"/>
  <c r="AG17" i="41"/>
  <c r="AH23" i="41"/>
  <c r="AG8" i="41"/>
  <c r="AG36" i="41"/>
  <c r="AH36" i="41" s="1"/>
  <c r="AG16" i="41"/>
  <c r="AH16" i="41" s="1"/>
  <c r="AG15" i="41"/>
  <c r="AG36" i="40"/>
  <c r="AI37" i="40"/>
  <c r="AK37" i="40" s="1"/>
  <c r="AG30" i="40"/>
  <c r="AG35" i="40"/>
  <c r="AH35" i="40" s="1"/>
  <c r="AG29" i="40"/>
  <c r="AH29" i="40" s="1"/>
  <c r="AG16" i="40"/>
  <c r="AI25" i="40"/>
  <c r="AK25" i="40" s="1"/>
  <c r="AG12" i="40"/>
  <c r="AG28" i="40"/>
  <c r="AG11" i="40"/>
  <c r="AH11" i="40" s="1"/>
  <c r="AG8" i="40"/>
  <c r="AH8" i="40"/>
  <c r="AG36" i="39"/>
  <c r="AH36" i="39" s="1"/>
  <c r="AG32" i="39"/>
  <c r="AH32" i="39" s="1"/>
  <c r="AG30" i="39"/>
  <c r="AI11" i="39"/>
  <c r="AK11" i="39"/>
  <c r="AI37" i="39"/>
  <c r="AK37" i="39" s="1"/>
  <c r="AG35" i="39"/>
  <c r="AH35" i="39" s="1"/>
  <c r="AG22" i="39"/>
  <c r="AG29" i="39"/>
  <c r="AH29" i="39" s="1"/>
  <c r="AJ37" i="39"/>
  <c r="AG24" i="39"/>
  <c r="AH24" i="39" s="1"/>
  <c r="AG15" i="39"/>
  <c r="AG21" i="39"/>
  <c r="AH21" i="39" s="1"/>
  <c r="AG26" i="39"/>
  <c r="AI7" i="39"/>
  <c r="AK7" i="39" s="1"/>
  <c r="AG16" i="39"/>
  <c r="AG13" i="39"/>
  <c r="AH13" i="39" s="1"/>
  <c r="AH27" i="39"/>
  <c r="AG14" i="39"/>
  <c r="AH14" i="39"/>
  <c r="AG33" i="39"/>
  <c r="AG10" i="39"/>
  <c r="AI25" i="39"/>
  <c r="AK25" i="39" s="1"/>
  <c r="AG34" i="39"/>
  <c r="AH31" i="39"/>
  <c r="AH12" i="39"/>
  <c r="AJ11" i="39"/>
  <c r="AL11" i="39" s="1"/>
  <c r="AG36" i="38"/>
  <c r="AI25" i="38"/>
  <c r="AK25" i="38" s="1"/>
  <c r="AG21" i="38"/>
  <c r="AH21" i="38" s="1"/>
  <c r="AG7" i="38"/>
  <c r="AH7" i="38" s="1"/>
  <c r="AH30" i="38"/>
  <c r="AG34" i="38"/>
  <c r="AH16" i="38"/>
  <c r="AH10" i="38"/>
  <c r="AG17" i="38"/>
  <c r="AG28" i="38"/>
  <c r="AG37" i="38"/>
  <c r="AI31" i="38"/>
  <c r="AK31" i="38" s="1"/>
  <c r="AG13" i="38"/>
  <c r="AH13" i="38" s="1"/>
  <c r="AG23" i="38"/>
  <c r="AH23" i="38" s="1"/>
  <c r="AG31" i="37"/>
  <c r="AH31" i="37" s="1"/>
  <c r="AI24" i="37"/>
  <c r="AK24" i="37" s="1"/>
  <c r="AG9" i="37"/>
  <c r="AH9" i="37" s="1"/>
  <c r="AG26" i="37"/>
  <c r="AH10" i="37"/>
  <c r="AG25" i="37"/>
  <c r="AH25" i="37" s="1"/>
  <c r="AH23" i="37"/>
  <c r="AG22" i="37"/>
  <c r="AH22" i="37" s="1"/>
  <c r="AG33" i="37"/>
  <c r="AH33" i="37" s="1"/>
  <c r="AG20" i="37"/>
  <c r="AG19" i="37"/>
  <c r="AG32" i="37"/>
  <c r="AH17" i="37"/>
  <c r="AH16" i="37"/>
  <c r="AF29" i="36"/>
  <c r="AF21" i="36"/>
  <c r="AF22" i="36"/>
  <c r="AF23" i="36"/>
  <c r="AF16" i="36"/>
  <c r="AF14" i="36"/>
  <c r="AG14" i="36" s="1"/>
  <c r="AF15" i="36"/>
  <c r="AG15" i="36" s="1"/>
  <c r="AH15" i="36" s="1"/>
  <c r="AG18" i="36"/>
  <c r="AG17" i="36"/>
  <c r="AH17" i="36" s="1"/>
  <c r="AD9" i="36"/>
  <c r="G15" i="45"/>
  <c r="AI34" i="37" l="1"/>
  <c r="AK34" i="37" s="1"/>
  <c r="AH34" i="35"/>
  <c r="AH12" i="35"/>
  <c r="AG7" i="35"/>
  <c r="AH7" i="35"/>
  <c r="AI7" i="35" s="1"/>
  <c r="AJ7" i="35" s="1"/>
  <c r="AG13" i="35"/>
  <c r="AG39" i="35" s="1"/>
  <c r="AH13" i="35"/>
  <c r="AI13" i="35" s="1"/>
  <c r="AJ13" i="35" s="1"/>
  <c r="AH14" i="35"/>
  <c r="AH9" i="35"/>
  <c r="AH35" i="35"/>
  <c r="AK7" i="34"/>
  <c r="AJ7" i="34"/>
  <c r="AL7" i="34" s="1"/>
  <c r="AK13" i="34"/>
  <c r="AJ13" i="34"/>
  <c r="AG11" i="34"/>
  <c r="AH11" i="34"/>
  <c r="AG17" i="34"/>
  <c r="AH17" i="34" s="1"/>
  <c r="AG32" i="34"/>
  <c r="AH32" i="34"/>
  <c r="AI32" i="34" s="1"/>
  <c r="AK32" i="34" s="1"/>
  <c r="AG12" i="34"/>
  <c r="AH12" i="34" s="1"/>
  <c r="AH33" i="34"/>
  <c r="AH24" i="33"/>
  <c r="AH22" i="33"/>
  <c r="AH14" i="33"/>
  <c r="AH32" i="33"/>
  <c r="AI32" i="33" s="1"/>
  <c r="AJ32" i="33" s="1"/>
  <c r="AH29" i="33"/>
  <c r="AH30" i="33"/>
  <c r="AI30" i="33" s="1"/>
  <c r="AJ30" i="33" s="1"/>
  <c r="AH26" i="33"/>
  <c r="AI26" i="33" s="1"/>
  <c r="AJ26" i="33" s="1"/>
  <c r="AH6" i="23"/>
  <c r="AK7" i="23"/>
  <c r="AG13" i="23"/>
  <c r="AH13" i="23" s="1"/>
  <c r="AI13" i="23" s="1"/>
  <c r="AK13" i="23" s="1"/>
  <c r="AJ19" i="23"/>
  <c r="AG8" i="23"/>
  <c r="AH8" i="23"/>
  <c r="AI8" i="23" s="1"/>
  <c r="AK8" i="23" s="1"/>
  <c r="AJ28" i="23"/>
  <c r="AL28" i="23" s="1"/>
  <c r="N28" i="23" s="1"/>
  <c r="AG25" i="44"/>
  <c r="AH25" i="44"/>
  <c r="AI25" i="44" s="1"/>
  <c r="AJ25" i="44" s="1"/>
  <c r="AG10" i="44"/>
  <c r="AH10" i="44"/>
  <c r="AH26" i="43"/>
  <c r="AJ27" i="41"/>
  <c r="AG20" i="41"/>
  <c r="AH20" i="41" s="1"/>
  <c r="AI20" i="41" s="1"/>
  <c r="AK20" i="41" s="1"/>
  <c r="AH19" i="41"/>
  <c r="AH32" i="41"/>
  <c r="AH26" i="40"/>
  <c r="AI26" i="40" s="1"/>
  <c r="AJ26" i="40" s="1"/>
  <c r="AG32" i="40"/>
  <c r="AH32" i="40" s="1"/>
  <c r="AI32" i="40" s="1"/>
  <c r="AH15" i="40"/>
  <c r="AH27" i="40"/>
  <c r="AJ19" i="40"/>
  <c r="AH31" i="40"/>
  <c r="AJ7" i="39"/>
  <c r="AL7" i="39" s="1"/>
  <c r="N7" i="39" s="1"/>
  <c r="AH6" i="39"/>
  <c r="AG20" i="39"/>
  <c r="AH20" i="39"/>
  <c r="AI20" i="39" s="1"/>
  <c r="AK20" i="39" s="1"/>
  <c r="AH12" i="38"/>
  <c r="AG24" i="38"/>
  <c r="AH24" i="38" s="1"/>
  <c r="AJ28" i="44"/>
  <c r="AK28" i="44"/>
  <c r="AJ10" i="41"/>
  <c r="AG14" i="40"/>
  <c r="AG39" i="40" s="1"/>
  <c r="AH14" i="40"/>
  <c r="AI14" i="40" s="1"/>
  <c r="AJ14" i="40" s="1"/>
  <c r="AH17" i="39"/>
  <c r="AG33" i="38"/>
  <c r="AG39" i="38" s="1"/>
  <c r="AH33" i="38"/>
  <c r="AI33" i="38" s="1"/>
  <c r="AJ33" i="38" s="1"/>
  <c r="AH19" i="38"/>
  <c r="AI19" i="38" s="1"/>
  <c r="AK19" i="38" s="1"/>
  <c r="AH15" i="38"/>
  <c r="AI15" i="38" s="1"/>
  <c r="AJ15" i="38" s="1"/>
  <c r="AH34" i="44"/>
  <c r="AH15" i="44"/>
  <c r="AI15" i="44" s="1"/>
  <c r="AJ15" i="44" s="1"/>
  <c r="AK29" i="43"/>
  <c r="AL29" i="43" s="1"/>
  <c r="N29" i="43" s="1"/>
  <c r="AF9" i="43"/>
  <c r="AK28" i="41"/>
  <c r="AL28" i="41" s="1"/>
  <c r="AK10" i="41"/>
  <c r="AI7" i="41"/>
  <c r="AK7" i="41" s="1"/>
  <c r="AH6" i="41"/>
  <c r="AL27" i="41"/>
  <c r="AK13" i="40"/>
  <c r="AL13" i="40" s="1"/>
  <c r="N13" i="40" s="1"/>
  <c r="AI7" i="40"/>
  <c r="AJ7" i="40" s="1"/>
  <c r="AH8" i="39"/>
  <c r="AI8" i="39" s="1"/>
  <c r="AJ8" i="39" s="1"/>
  <c r="AG32" i="38"/>
  <c r="AH32" i="38" s="1"/>
  <c r="AG27" i="38"/>
  <c r="AH27" i="38" s="1"/>
  <c r="AI27" i="38" s="1"/>
  <c r="AH29" i="38"/>
  <c r="AI29" i="38" s="1"/>
  <c r="AJ29" i="38" s="1"/>
  <c r="AJ25" i="38"/>
  <c r="AH14" i="38"/>
  <c r="AI14" i="38" s="1"/>
  <c r="AJ14" i="38" s="1"/>
  <c r="AH11" i="38"/>
  <c r="AH6" i="38"/>
  <c r="AH27" i="37"/>
  <c r="AG12" i="37"/>
  <c r="AG36" i="37" s="1"/>
  <c r="AH6" i="37"/>
  <c r="AH34" i="36"/>
  <c r="AH18" i="36"/>
  <c r="AG36" i="36"/>
  <c r="AG35" i="36"/>
  <c r="AH35" i="36" s="1"/>
  <c r="AI32" i="36"/>
  <c r="AJ32" i="36" s="1"/>
  <c r="AI31" i="36"/>
  <c r="AJ31" i="36" s="1"/>
  <c r="AI25" i="36"/>
  <c r="AJ25" i="36" s="1"/>
  <c r="AG24" i="36"/>
  <c r="AI17" i="36"/>
  <c r="AJ17" i="36" s="1"/>
  <c r="AG8" i="36"/>
  <c r="AH6" i="35"/>
  <c r="AI6" i="35" s="1"/>
  <c r="AJ6" i="35" s="1"/>
  <c r="AH6" i="34"/>
  <c r="AH6" i="33"/>
  <c r="AI6" i="33"/>
  <c r="AJ6" i="33" s="1"/>
  <c r="AI6" i="23"/>
  <c r="AJ6" i="23" s="1"/>
  <c r="AI6" i="44"/>
  <c r="AJ6" i="44" s="1"/>
  <c r="AJ24" i="43"/>
  <c r="AK10" i="43"/>
  <c r="AL10" i="43"/>
  <c r="N10" i="43" s="1"/>
  <c r="AK6" i="43"/>
  <c r="AL6" i="43" s="1"/>
  <c r="N6" i="43" s="1"/>
  <c r="AJ25" i="43"/>
  <c r="AL25" i="43" s="1"/>
  <c r="AF9" i="36"/>
  <c r="AG9" i="36" s="1"/>
  <c r="AG33" i="36"/>
  <c r="AH33" i="36" s="1"/>
  <c r="AI26" i="36"/>
  <c r="AJ26" i="36" s="1"/>
  <c r="AK27" i="36"/>
  <c r="AI27" i="36"/>
  <c r="AJ27" i="36" s="1"/>
  <c r="AI20" i="36"/>
  <c r="AJ20" i="36" s="1"/>
  <c r="AL19" i="36"/>
  <c r="AI13" i="36"/>
  <c r="AJ13" i="36" s="1"/>
  <c r="AI12" i="36"/>
  <c r="AJ12" i="36" s="1"/>
  <c r="AJ24" i="37"/>
  <c r="AG7" i="36"/>
  <c r="AG11" i="36"/>
  <c r="AH11" i="36" s="1"/>
  <c r="AG10" i="36"/>
  <c r="AH10" i="36" s="1"/>
  <c r="AI15" i="36"/>
  <c r="AJ15" i="36" s="1"/>
  <c r="AH14" i="36"/>
  <c r="AG16" i="36"/>
  <c r="AI30" i="36"/>
  <c r="AK30" i="36" s="1"/>
  <c r="AI28" i="36"/>
  <c r="AJ28" i="36" s="1"/>
  <c r="AK28" i="36"/>
  <c r="AJ25" i="35"/>
  <c r="AL25" i="35" s="1"/>
  <c r="N25" i="35" s="1"/>
  <c r="AH27" i="35"/>
  <c r="AI19" i="43"/>
  <c r="AJ19" i="43" s="1"/>
  <c r="AH11" i="37"/>
  <c r="AI11" i="37" s="1"/>
  <c r="AK11" i="37" s="1"/>
  <c r="AJ14" i="37"/>
  <c r="AL14" i="37" s="1"/>
  <c r="AI31" i="35"/>
  <c r="AK31" i="35" s="1"/>
  <c r="AI26" i="35"/>
  <c r="AK26" i="35" s="1"/>
  <c r="AI11" i="35"/>
  <c r="AK11" i="35"/>
  <c r="AI19" i="35"/>
  <c r="AK19" i="35" s="1"/>
  <c r="AH8" i="35"/>
  <c r="AL7" i="35"/>
  <c r="N7" i="35" s="1"/>
  <c r="AH17" i="35"/>
  <c r="AI34" i="35"/>
  <c r="AJ34" i="35" s="1"/>
  <c r="AH18" i="35"/>
  <c r="AJ29" i="35"/>
  <c r="AL29" i="35" s="1"/>
  <c r="AH36" i="35"/>
  <c r="AH24" i="35"/>
  <c r="AK7" i="35"/>
  <c r="AI16" i="35"/>
  <c r="AJ16" i="35" s="1"/>
  <c r="AK16" i="35"/>
  <c r="AI22" i="35"/>
  <c r="AJ22" i="35" s="1"/>
  <c r="AI29" i="35"/>
  <c r="AK29" i="35"/>
  <c r="AI23" i="35"/>
  <c r="AJ23" i="35" s="1"/>
  <c r="AI30" i="35"/>
  <c r="AJ30" i="35" s="1"/>
  <c r="AI35" i="35"/>
  <c r="AJ35" i="35" s="1"/>
  <c r="AK35" i="35"/>
  <c r="AI10" i="35"/>
  <c r="AJ10" i="35" s="1"/>
  <c r="AK10" i="35"/>
  <c r="AI20" i="35"/>
  <c r="AK20" i="35" s="1"/>
  <c r="AI14" i="35"/>
  <c r="AK14" i="35" s="1"/>
  <c r="AL37" i="35"/>
  <c r="AI12" i="35"/>
  <c r="AJ12" i="35" s="1"/>
  <c r="AH21" i="35"/>
  <c r="AJ11" i="35"/>
  <c r="AH32" i="35"/>
  <c r="AI15" i="35"/>
  <c r="AJ15" i="35" s="1"/>
  <c r="AH33" i="35"/>
  <c r="AH28" i="35"/>
  <c r="AI34" i="34"/>
  <c r="AJ34" i="34" s="1"/>
  <c r="AI10" i="34"/>
  <c r="AK10" i="34" s="1"/>
  <c r="AH16" i="34"/>
  <c r="AJ28" i="34"/>
  <c r="AL28" i="34" s="1"/>
  <c r="AI25" i="34"/>
  <c r="AK25" i="34" s="1"/>
  <c r="AI23" i="34"/>
  <c r="AK23" i="34"/>
  <c r="AL37" i="34"/>
  <c r="AH36" i="34"/>
  <c r="AH26" i="34"/>
  <c r="AJ25" i="34"/>
  <c r="AH27" i="34"/>
  <c r="AH35" i="34"/>
  <c r="AJ22" i="34"/>
  <c r="AL22" i="34" s="1"/>
  <c r="AH15" i="34"/>
  <c r="AH20" i="34"/>
  <c r="AH29" i="34"/>
  <c r="AH24" i="34"/>
  <c r="AI9" i="34"/>
  <c r="AJ9" i="34" s="1"/>
  <c r="AH14" i="34"/>
  <c r="AI18" i="34"/>
  <c r="AJ18" i="34" s="1"/>
  <c r="AI19" i="34"/>
  <c r="AJ19" i="34" s="1"/>
  <c r="AL13" i="34"/>
  <c r="N13" i="34" s="1"/>
  <c r="AH21" i="34"/>
  <c r="AH30" i="34"/>
  <c r="AH8" i="34"/>
  <c r="AJ32" i="34"/>
  <c r="AL32" i="34" s="1"/>
  <c r="N32" i="34" s="1"/>
  <c r="AJ23" i="34"/>
  <c r="AI33" i="34"/>
  <c r="AJ33" i="34" s="1"/>
  <c r="AH31" i="34"/>
  <c r="AI11" i="33"/>
  <c r="AK11" i="33" s="1"/>
  <c r="AI35" i="33"/>
  <c r="AK35" i="33" s="1"/>
  <c r="AI34" i="33"/>
  <c r="AJ34" i="33" s="1"/>
  <c r="AI21" i="33"/>
  <c r="AJ21" i="33" s="1"/>
  <c r="AI23" i="33"/>
  <c r="AK23" i="33" s="1"/>
  <c r="AI36" i="33"/>
  <c r="AJ36" i="33" s="1"/>
  <c r="AI12" i="33"/>
  <c r="AK12" i="33" s="1"/>
  <c r="AG39" i="33"/>
  <c r="AI15" i="33"/>
  <c r="AK15" i="33" s="1"/>
  <c r="AJ7" i="33"/>
  <c r="AL7" i="33" s="1"/>
  <c r="N7" i="33" s="1"/>
  <c r="AH18" i="33"/>
  <c r="AI28" i="33"/>
  <c r="AJ28" i="33" s="1"/>
  <c r="AI24" i="33"/>
  <c r="AJ24" i="33" s="1"/>
  <c r="AI25" i="33"/>
  <c r="AK25" i="33" s="1"/>
  <c r="AH17" i="33"/>
  <c r="AI19" i="33"/>
  <c r="AJ19" i="33" s="1"/>
  <c r="AI31" i="33"/>
  <c r="AK31" i="33" s="1"/>
  <c r="AI8" i="33"/>
  <c r="AJ8" i="33" s="1"/>
  <c r="AI29" i="33"/>
  <c r="AJ29" i="33" s="1"/>
  <c r="AJ31" i="33"/>
  <c r="AH33" i="33"/>
  <c r="AJ20" i="33"/>
  <c r="AL20" i="33" s="1"/>
  <c r="N20" i="33" s="1"/>
  <c r="AK37" i="33"/>
  <c r="AI37" i="33"/>
  <c r="AJ37" i="33" s="1"/>
  <c r="AI10" i="33"/>
  <c r="AJ10" i="33" s="1"/>
  <c r="AI16" i="33"/>
  <c r="AJ16" i="33" s="1"/>
  <c r="AI22" i="33"/>
  <c r="AJ22" i="33" s="1"/>
  <c r="AI14" i="33"/>
  <c r="AJ14" i="33" s="1"/>
  <c r="AH9" i="33"/>
  <c r="AI13" i="33"/>
  <c r="AJ13" i="33" s="1"/>
  <c r="AH27" i="33"/>
  <c r="AI26" i="23"/>
  <c r="AK26" i="23" s="1"/>
  <c r="AI32" i="23"/>
  <c r="AK32" i="23" s="1"/>
  <c r="AI30" i="23"/>
  <c r="AK30" i="23" s="1"/>
  <c r="AI18" i="23"/>
  <c r="AK18" i="23" s="1"/>
  <c r="AI10" i="23"/>
  <c r="AK10" i="23" s="1"/>
  <c r="AI11" i="23"/>
  <c r="AJ11" i="23" s="1"/>
  <c r="AK11" i="23"/>
  <c r="AI35" i="23"/>
  <c r="AK35" i="23"/>
  <c r="AI25" i="23"/>
  <c r="AJ25" i="23" s="1"/>
  <c r="AJ20" i="23"/>
  <c r="AL20" i="23" s="1"/>
  <c r="AL19" i="23"/>
  <c r="AI27" i="23"/>
  <c r="AK27" i="23" s="1"/>
  <c r="AI17" i="23"/>
  <c r="AK17" i="23"/>
  <c r="AI23" i="23"/>
  <c r="AK23" i="23" s="1"/>
  <c r="AH29" i="23"/>
  <c r="AJ35" i="23"/>
  <c r="AL35" i="23" s="1"/>
  <c r="N35" i="23" s="1"/>
  <c r="AH9" i="23"/>
  <c r="AJ15" i="23"/>
  <c r="AL15" i="23" s="1"/>
  <c r="N15" i="23" s="1"/>
  <c r="AH14" i="23"/>
  <c r="AH16" i="23"/>
  <c r="AI31" i="23"/>
  <c r="AK31" i="23" s="1"/>
  <c r="AI33" i="23"/>
  <c r="AJ33" i="23" s="1"/>
  <c r="AI22" i="23"/>
  <c r="AJ22" i="23" s="1"/>
  <c r="AH34" i="23"/>
  <c r="AH21" i="23"/>
  <c r="AH24" i="23"/>
  <c r="AH37" i="23"/>
  <c r="AJ17" i="23"/>
  <c r="AL17" i="23" s="1"/>
  <c r="N17" i="23" s="1"/>
  <c r="AJ23" i="23"/>
  <c r="AH36" i="23"/>
  <c r="AL7" i="23"/>
  <c r="N7" i="23" s="1"/>
  <c r="AJ18" i="23"/>
  <c r="AH12" i="23"/>
  <c r="AI31" i="44"/>
  <c r="AK31" i="44" s="1"/>
  <c r="AI12" i="44"/>
  <c r="AK12" i="44" s="1"/>
  <c r="AI37" i="44"/>
  <c r="AK37" i="44" s="1"/>
  <c r="AI21" i="44"/>
  <c r="AK21" i="44" s="1"/>
  <c r="AH26" i="44"/>
  <c r="AH14" i="44"/>
  <c r="AI27" i="44"/>
  <c r="AJ27" i="44" s="1"/>
  <c r="AH20" i="44"/>
  <c r="AI13" i="44"/>
  <c r="AK13" i="44" s="1"/>
  <c r="AI29" i="44"/>
  <c r="AJ29" i="44" s="1"/>
  <c r="AI16" i="44"/>
  <c r="AJ16" i="44" s="1"/>
  <c r="AG33" i="44"/>
  <c r="AH23" i="44"/>
  <c r="AH32" i="44"/>
  <c r="AJ17" i="44"/>
  <c r="AL17" i="44" s="1"/>
  <c r="N17" i="44" s="1"/>
  <c r="AK25" i="44"/>
  <c r="AL25" i="44" s="1"/>
  <c r="N25" i="44" s="1"/>
  <c r="AH11" i="44"/>
  <c r="AH35" i="44"/>
  <c r="AK8" i="44"/>
  <c r="AL8" i="44" s="1"/>
  <c r="AI19" i="44"/>
  <c r="AK19" i="44" s="1"/>
  <c r="AI22" i="44"/>
  <c r="AK22" i="44" s="1"/>
  <c r="AH24" i="44"/>
  <c r="AH36" i="44"/>
  <c r="AH30" i="44"/>
  <c r="AI18" i="44"/>
  <c r="AJ18" i="44" s="1"/>
  <c r="AI34" i="44"/>
  <c r="AJ34" i="44" s="1"/>
  <c r="AH7" i="44"/>
  <c r="AG9" i="44"/>
  <c r="AH9" i="44" s="1"/>
  <c r="AJ31" i="44"/>
  <c r="AI28" i="43"/>
  <c r="AJ28" i="43" s="1"/>
  <c r="AI35" i="43"/>
  <c r="AK35" i="43" s="1"/>
  <c r="AI34" i="43"/>
  <c r="AJ34" i="43" s="1"/>
  <c r="AK34" i="43"/>
  <c r="AI12" i="43"/>
  <c r="AK12" i="43" s="1"/>
  <c r="AI11" i="43"/>
  <c r="AJ11" i="43" s="1"/>
  <c r="AI7" i="43"/>
  <c r="AK7" i="43" s="1"/>
  <c r="AI32" i="43"/>
  <c r="AK32" i="43" s="1"/>
  <c r="AH36" i="43"/>
  <c r="AI26" i="43"/>
  <c r="AJ26" i="43" s="1"/>
  <c r="AH8" i="43"/>
  <c r="AI15" i="43"/>
  <c r="AJ15" i="43" s="1"/>
  <c r="AH14" i="43"/>
  <c r="AI18" i="43"/>
  <c r="AJ18" i="43" s="1"/>
  <c r="AI20" i="43"/>
  <c r="AJ20" i="43" s="1"/>
  <c r="AI22" i="43"/>
  <c r="AJ22" i="43" s="1"/>
  <c r="AH21" i="43"/>
  <c r="AI13" i="43"/>
  <c r="AK13" i="43" s="1"/>
  <c r="AH33" i="43"/>
  <c r="AH30" i="43"/>
  <c r="AI37" i="43"/>
  <c r="AK37" i="43" s="1"/>
  <c r="AL24" i="43"/>
  <c r="N24" i="43" s="1"/>
  <c r="AH27" i="43"/>
  <c r="AH17" i="43"/>
  <c r="AI23" i="43"/>
  <c r="AJ23" i="43" s="1"/>
  <c r="AH31" i="43"/>
  <c r="AH16" i="43"/>
  <c r="AI26" i="41"/>
  <c r="AK26" i="41" s="1"/>
  <c r="AI13" i="41"/>
  <c r="AJ13" i="41" s="1"/>
  <c r="AJ36" i="41"/>
  <c r="AK37" i="41"/>
  <c r="AL37" i="41" s="1"/>
  <c r="AI32" i="41"/>
  <c r="AJ32" i="41" s="1"/>
  <c r="AI16" i="41"/>
  <c r="AK16" i="41" s="1"/>
  <c r="AI35" i="41"/>
  <c r="AJ35" i="41" s="1"/>
  <c r="AK35" i="41"/>
  <c r="AI34" i="41"/>
  <c r="AK34" i="41" s="1"/>
  <c r="AI12" i="41"/>
  <c r="AJ12" i="41" s="1"/>
  <c r="AL10" i="41"/>
  <c r="N10" i="41" s="1"/>
  <c r="AI31" i="41"/>
  <c r="AJ31" i="41" s="1"/>
  <c r="AH17" i="41"/>
  <c r="AH21" i="41"/>
  <c r="AI25" i="41"/>
  <c r="AK25" i="41" s="1"/>
  <c r="AH30" i="41"/>
  <c r="AI33" i="41"/>
  <c r="AJ33" i="41" s="1"/>
  <c r="AG39" i="41"/>
  <c r="AH15" i="41"/>
  <c r="AI36" i="41"/>
  <c r="AK36" i="41"/>
  <c r="AI24" i="41"/>
  <c r="AJ24" i="41" s="1"/>
  <c r="AI22" i="41"/>
  <c r="AJ22" i="41" s="1"/>
  <c r="AH9" i="41"/>
  <c r="AI11" i="41"/>
  <c r="AK11" i="41" s="1"/>
  <c r="AI19" i="41"/>
  <c r="AJ19" i="41" s="1"/>
  <c r="AI23" i="41"/>
  <c r="AJ23" i="41" s="1"/>
  <c r="AI29" i="41"/>
  <c r="AJ29" i="41" s="1"/>
  <c r="AK29" i="41"/>
  <c r="AH8" i="41"/>
  <c r="AK14" i="41"/>
  <c r="AL14" i="41" s="1"/>
  <c r="AH18" i="41"/>
  <c r="AI31" i="40"/>
  <c r="AJ31" i="40" s="1"/>
  <c r="AL19" i="40"/>
  <c r="N19" i="40" s="1"/>
  <c r="AI24" i="40"/>
  <c r="AK24" i="40" s="1"/>
  <c r="AI35" i="40"/>
  <c r="AJ35" i="40" s="1"/>
  <c r="AI8" i="40"/>
  <c r="AK8" i="40" s="1"/>
  <c r="AH12" i="40"/>
  <c r="AI15" i="40"/>
  <c r="AJ15" i="40" s="1"/>
  <c r="AH21" i="40"/>
  <c r="AH28" i="40"/>
  <c r="AI20" i="40"/>
  <c r="AK20" i="40" s="1"/>
  <c r="AH16" i="40"/>
  <c r="AI27" i="40"/>
  <c r="AJ27" i="40" s="1"/>
  <c r="AH33" i="40"/>
  <c r="AH18" i="40"/>
  <c r="AJ29" i="40"/>
  <c r="AH30" i="40"/>
  <c r="AH34" i="40"/>
  <c r="AI9" i="40"/>
  <c r="AJ9" i="40" s="1"/>
  <c r="AI11" i="40"/>
  <c r="AJ11" i="40" s="1"/>
  <c r="AK11" i="40"/>
  <c r="AI17" i="40"/>
  <c r="AJ17" i="40" s="1"/>
  <c r="AI22" i="40"/>
  <c r="AJ22" i="40" s="1"/>
  <c r="AK22" i="40"/>
  <c r="AI29" i="40"/>
  <c r="AK29" i="40"/>
  <c r="AH10" i="40"/>
  <c r="AJ25" i="40"/>
  <c r="AL25" i="40" s="1"/>
  <c r="N25" i="40" s="1"/>
  <c r="AH23" i="40"/>
  <c r="AJ37" i="40"/>
  <c r="AL37" i="40" s="1"/>
  <c r="AH36" i="40"/>
  <c r="AI24" i="39"/>
  <c r="AJ24" i="39" s="1"/>
  <c r="AK24" i="39"/>
  <c r="AI29" i="39"/>
  <c r="AK29" i="39" s="1"/>
  <c r="AI36" i="39"/>
  <c r="AJ36" i="39" s="1"/>
  <c r="AI12" i="39"/>
  <c r="AJ12" i="39" s="1"/>
  <c r="AK12" i="39"/>
  <c r="AI27" i="39"/>
  <c r="AJ27" i="39" s="1"/>
  <c r="AI13" i="39"/>
  <c r="AJ13" i="39" s="1"/>
  <c r="AI17" i="39"/>
  <c r="AJ17" i="39" s="1"/>
  <c r="AK17" i="39"/>
  <c r="AH30" i="39"/>
  <c r="AJ25" i="39"/>
  <c r="AL25" i="39" s="1"/>
  <c r="AI14" i="39"/>
  <c r="AK14" i="39" s="1"/>
  <c r="AI18" i="39"/>
  <c r="AJ18" i="39" s="1"/>
  <c r="AI32" i="39"/>
  <c r="AK32" i="39" s="1"/>
  <c r="AH34" i="39"/>
  <c r="AH10" i="39"/>
  <c r="AJ14" i="39"/>
  <c r="AH16" i="39"/>
  <c r="AH26" i="39"/>
  <c r="AH15" i="39"/>
  <c r="AH28" i="39"/>
  <c r="AH23" i="39"/>
  <c r="AJ19" i="39"/>
  <c r="AL19" i="39" s="1"/>
  <c r="AG39" i="39"/>
  <c r="AI9" i="39"/>
  <c r="AK9" i="39" s="1"/>
  <c r="AI21" i="39"/>
  <c r="AJ21" i="39" s="1"/>
  <c r="AI35" i="39"/>
  <c r="AK35" i="39" s="1"/>
  <c r="AI31" i="39"/>
  <c r="AJ31" i="39" s="1"/>
  <c r="AH33" i="39"/>
  <c r="AL37" i="39"/>
  <c r="AH22" i="39"/>
  <c r="AI13" i="38"/>
  <c r="AK13" i="38" s="1"/>
  <c r="AI23" i="38"/>
  <c r="AJ23" i="38" s="1"/>
  <c r="AI7" i="38"/>
  <c r="AK7" i="38" s="1"/>
  <c r="AI10" i="38"/>
  <c r="AJ10" i="38" s="1"/>
  <c r="AK10" i="38"/>
  <c r="AI30" i="38"/>
  <c r="AJ30" i="38" s="1"/>
  <c r="AH18" i="38"/>
  <c r="AH28" i="38"/>
  <c r="AL25" i="38"/>
  <c r="N25" i="38" s="1"/>
  <c r="AI8" i="38"/>
  <c r="AK8" i="38" s="1"/>
  <c r="AI12" i="38"/>
  <c r="AJ12" i="38" s="1"/>
  <c r="AI16" i="38"/>
  <c r="AJ16" i="38" s="1"/>
  <c r="AK16" i="38"/>
  <c r="AI20" i="38"/>
  <c r="AJ20" i="38" s="1"/>
  <c r="AI21" i="38"/>
  <c r="AJ21" i="38" s="1"/>
  <c r="AJ31" i="38"/>
  <c r="AL31" i="38" s="1"/>
  <c r="N31" i="38" s="1"/>
  <c r="AH17" i="38"/>
  <c r="AH34" i="38"/>
  <c r="AI11" i="38"/>
  <c r="AJ11" i="38" s="1"/>
  <c r="AH37" i="38"/>
  <c r="AH35" i="38"/>
  <c r="AH9" i="38"/>
  <c r="AH22" i="38"/>
  <c r="AH26" i="38"/>
  <c r="AH36" i="38"/>
  <c r="AI33" i="37"/>
  <c r="AK33" i="37" s="1"/>
  <c r="AI28" i="37"/>
  <c r="AJ28" i="37" s="1"/>
  <c r="AI7" i="37"/>
  <c r="AK7" i="37" s="1"/>
  <c r="AL24" i="37"/>
  <c r="AI27" i="37"/>
  <c r="AJ27" i="37" s="1"/>
  <c r="AK18" i="37"/>
  <c r="AL18" i="37" s="1"/>
  <c r="AH8" i="37"/>
  <c r="AH29" i="37"/>
  <c r="AH13" i="37"/>
  <c r="AH15" i="37"/>
  <c r="AI17" i="37"/>
  <c r="AJ17" i="37" s="1"/>
  <c r="AI21" i="37"/>
  <c r="AK21" i="37" s="1"/>
  <c r="AI22" i="37"/>
  <c r="AK22" i="37" s="1"/>
  <c r="AI25" i="37"/>
  <c r="AK25" i="37" s="1"/>
  <c r="AI10" i="37"/>
  <c r="AJ10" i="37" s="1"/>
  <c r="AI9" i="37"/>
  <c r="AJ9" i="37" s="1"/>
  <c r="AI31" i="37"/>
  <c r="AK31" i="37" s="1"/>
  <c r="AI16" i="37"/>
  <c r="AJ16" i="37" s="1"/>
  <c r="AK16" i="37"/>
  <c r="AH32" i="37"/>
  <c r="AH20" i="37"/>
  <c r="AI23" i="37"/>
  <c r="AJ23" i="37" s="1"/>
  <c r="AH26" i="37"/>
  <c r="AJ30" i="37"/>
  <c r="AL30" i="37" s="1"/>
  <c r="AH19" i="37"/>
  <c r="AG29" i="36"/>
  <c r="AH29" i="36"/>
  <c r="AG21" i="36"/>
  <c r="AH21" i="36" s="1"/>
  <c r="AG23" i="36"/>
  <c r="AH23" i="36" s="1"/>
  <c r="AG22" i="36"/>
  <c r="N36" i="46"/>
  <c r="J35" i="46"/>
  <c r="G35" i="46"/>
  <c r="D35" i="46"/>
  <c r="N35" i="46" s="1"/>
  <c r="J34" i="46"/>
  <c r="G34" i="46"/>
  <c r="D34" i="46"/>
  <c r="N34" i="46" s="1"/>
  <c r="J33" i="46"/>
  <c r="G33" i="46"/>
  <c r="D33" i="46"/>
  <c r="J32" i="46"/>
  <c r="G32" i="46"/>
  <c r="D32" i="46"/>
  <c r="J31" i="46"/>
  <c r="G31" i="46"/>
  <c r="D31" i="46"/>
  <c r="N31" i="46" s="1"/>
  <c r="J30" i="46"/>
  <c r="G30" i="46"/>
  <c r="D30" i="46"/>
  <c r="J29" i="46"/>
  <c r="G29" i="46"/>
  <c r="D29" i="46"/>
  <c r="J28" i="46"/>
  <c r="G28" i="46"/>
  <c r="D28" i="46"/>
  <c r="J27" i="46"/>
  <c r="G27" i="46"/>
  <c r="D27" i="46"/>
  <c r="N27" i="46" s="1"/>
  <c r="J26" i="46"/>
  <c r="G26" i="46"/>
  <c r="D26" i="46"/>
  <c r="J25" i="46"/>
  <c r="G25" i="46"/>
  <c r="D25" i="46"/>
  <c r="J24" i="46"/>
  <c r="G24" i="46"/>
  <c r="D24" i="46"/>
  <c r="J23" i="46"/>
  <c r="G23" i="46"/>
  <c r="D23" i="46"/>
  <c r="N23" i="46" s="1"/>
  <c r="J22" i="46"/>
  <c r="G22" i="46"/>
  <c r="D22" i="46"/>
  <c r="J21" i="46"/>
  <c r="G21" i="46"/>
  <c r="D21" i="46"/>
  <c r="M20" i="46"/>
  <c r="J20" i="46"/>
  <c r="G20" i="46"/>
  <c r="D20" i="46"/>
  <c r="J19" i="46"/>
  <c r="G19" i="46"/>
  <c r="D19" i="46"/>
  <c r="N19" i="46" s="1"/>
  <c r="J18" i="46"/>
  <c r="G18" i="46"/>
  <c r="D18" i="46"/>
  <c r="N18" i="46" s="1"/>
  <c r="M17" i="46"/>
  <c r="J17" i="46"/>
  <c r="G17" i="46"/>
  <c r="D17" i="46"/>
  <c r="M16" i="46"/>
  <c r="J16" i="46"/>
  <c r="G16" i="46"/>
  <c r="D16" i="46"/>
  <c r="M15" i="46"/>
  <c r="J15" i="46"/>
  <c r="G15" i="46"/>
  <c r="D15" i="46"/>
  <c r="M14" i="46"/>
  <c r="J14" i="46"/>
  <c r="G14" i="46"/>
  <c r="D14" i="46"/>
  <c r="M13" i="46"/>
  <c r="J13" i="46"/>
  <c r="G13" i="46"/>
  <c r="D13" i="46"/>
  <c r="J12" i="46"/>
  <c r="G12" i="46"/>
  <c r="D12" i="46"/>
  <c r="J11" i="46"/>
  <c r="G11" i="46"/>
  <c r="D11" i="46"/>
  <c r="N11" i="46" s="1"/>
  <c r="M10" i="46"/>
  <c r="J10" i="46"/>
  <c r="G10" i="46"/>
  <c r="D10" i="46"/>
  <c r="N10" i="46" s="1"/>
  <c r="J9" i="46"/>
  <c r="G9" i="46"/>
  <c r="N9" i="46" s="1"/>
  <c r="D9" i="46"/>
  <c r="M8" i="46"/>
  <c r="J8" i="46"/>
  <c r="G8" i="46"/>
  <c r="D8" i="46"/>
  <c r="J7" i="46"/>
  <c r="G7" i="46"/>
  <c r="D7" i="46"/>
  <c r="J6" i="46"/>
  <c r="G6" i="46"/>
  <c r="D6" i="46"/>
  <c r="B3" i="46"/>
  <c r="R74" i="45"/>
  <c r="R67" i="45"/>
  <c r="R63" i="45"/>
  <c r="Q60" i="45"/>
  <c r="P60" i="45"/>
  <c r="O60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B60" i="45"/>
  <c r="Q57" i="45"/>
  <c r="P57" i="45"/>
  <c r="O57" i="45"/>
  <c r="N57" i="45"/>
  <c r="M57" i="45"/>
  <c r="L57" i="45"/>
  <c r="K57" i="45"/>
  <c r="J57" i="45"/>
  <c r="I57" i="45"/>
  <c r="H57" i="45"/>
  <c r="G57" i="45"/>
  <c r="F57" i="45"/>
  <c r="E57" i="45"/>
  <c r="E58" i="45" s="1"/>
  <c r="D57" i="45"/>
  <c r="C57" i="45"/>
  <c r="B57" i="45"/>
  <c r="Q55" i="45"/>
  <c r="P55" i="45"/>
  <c r="O55" i="45"/>
  <c r="N55" i="45"/>
  <c r="M55" i="45"/>
  <c r="L55" i="45"/>
  <c r="K55" i="45"/>
  <c r="J55" i="45"/>
  <c r="I55" i="45"/>
  <c r="H55" i="45"/>
  <c r="G55" i="45"/>
  <c r="F55" i="45"/>
  <c r="E55" i="45"/>
  <c r="D55" i="45"/>
  <c r="C55" i="45"/>
  <c r="B55" i="45"/>
  <c r="P28" i="45"/>
  <c r="O28" i="45"/>
  <c r="N28" i="45"/>
  <c r="M28" i="45"/>
  <c r="L28" i="45"/>
  <c r="K28" i="45"/>
  <c r="J28" i="45"/>
  <c r="I28" i="45"/>
  <c r="H28" i="45"/>
  <c r="G28" i="45"/>
  <c r="F28" i="45"/>
  <c r="E28" i="45"/>
  <c r="D28" i="45"/>
  <c r="C28" i="45"/>
  <c r="B28" i="45"/>
  <c r="G27" i="45"/>
  <c r="F27" i="45"/>
  <c r="E27" i="45"/>
  <c r="C26" i="45"/>
  <c r="P25" i="45"/>
  <c r="O25" i="45"/>
  <c r="O26" i="45" s="1"/>
  <c r="N25" i="45"/>
  <c r="M25" i="45"/>
  <c r="M26" i="45" s="1"/>
  <c r="L25" i="45"/>
  <c r="K25" i="45"/>
  <c r="K26" i="45" s="1"/>
  <c r="J25" i="45"/>
  <c r="I25" i="45"/>
  <c r="I26" i="45" s="1"/>
  <c r="H25" i="45"/>
  <c r="G25" i="45"/>
  <c r="G26" i="45" s="1"/>
  <c r="F25" i="45"/>
  <c r="E25" i="45"/>
  <c r="E26" i="45" s="1"/>
  <c r="D25" i="45"/>
  <c r="C25" i="45"/>
  <c r="B25" i="45"/>
  <c r="N24" i="45"/>
  <c r="F24" i="45"/>
  <c r="P23" i="45"/>
  <c r="O23" i="45"/>
  <c r="O24" i="45" s="1"/>
  <c r="N23" i="45"/>
  <c r="M23" i="45"/>
  <c r="M24" i="45" s="1"/>
  <c r="L23" i="45"/>
  <c r="K23" i="45"/>
  <c r="K24" i="45" s="1"/>
  <c r="J23" i="45"/>
  <c r="I23" i="45"/>
  <c r="I24" i="45" s="1"/>
  <c r="H23" i="45"/>
  <c r="G23" i="45"/>
  <c r="G24" i="45" s="1"/>
  <c r="F23" i="45"/>
  <c r="E23" i="45"/>
  <c r="E24" i="45" s="1"/>
  <c r="D23" i="45"/>
  <c r="C23" i="45"/>
  <c r="C24" i="45" s="1"/>
  <c r="B23" i="45"/>
  <c r="B24" i="45" s="1"/>
  <c r="M10" i="45"/>
  <c r="B22" i="45" s="1"/>
  <c r="C22" i="45" s="1"/>
  <c r="D22" i="45" s="1"/>
  <c r="E22" i="45" s="1"/>
  <c r="F22" i="45" s="1"/>
  <c r="G22" i="45" s="1"/>
  <c r="H22" i="45" s="1"/>
  <c r="I22" i="45" s="1"/>
  <c r="J22" i="45" s="1"/>
  <c r="K22" i="45" s="1"/>
  <c r="L22" i="45" s="1"/>
  <c r="M22" i="45" s="1"/>
  <c r="N22" i="45" s="1"/>
  <c r="O22" i="45" s="1"/>
  <c r="P22" i="45" s="1"/>
  <c r="B54" i="45" s="1"/>
  <c r="C54" i="45" s="1"/>
  <c r="D54" i="45" s="1"/>
  <c r="E54" i="45" s="1"/>
  <c r="F54" i="45" s="1"/>
  <c r="G54" i="45" s="1"/>
  <c r="H54" i="45" s="1"/>
  <c r="I54" i="45" s="1"/>
  <c r="J54" i="45" s="1"/>
  <c r="K54" i="45" s="1"/>
  <c r="L54" i="45" s="1"/>
  <c r="M54" i="45" s="1"/>
  <c r="N54" i="45" s="1"/>
  <c r="O54" i="45" s="1"/>
  <c r="P54" i="45" s="1"/>
  <c r="Q54" i="45" s="1"/>
  <c r="N10" i="45" s="1"/>
  <c r="J10" i="45"/>
  <c r="P26" i="45" s="1"/>
  <c r="H10" i="45"/>
  <c r="D10" i="45"/>
  <c r="C10" i="45"/>
  <c r="Q9" i="45"/>
  <c r="O9" i="45"/>
  <c r="M9" i="45"/>
  <c r="B21" i="45" s="1"/>
  <c r="C21" i="45" s="1"/>
  <c r="D21" i="45" s="1"/>
  <c r="E21" i="45" s="1"/>
  <c r="F21" i="45" s="1"/>
  <c r="G21" i="45" s="1"/>
  <c r="H21" i="45" s="1"/>
  <c r="I21" i="45" s="1"/>
  <c r="J21" i="45" s="1"/>
  <c r="K21" i="45" s="1"/>
  <c r="L21" i="45" s="1"/>
  <c r="M21" i="45" s="1"/>
  <c r="N21" i="45" s="1"/>
  <c r="O21" i="45" s="1"/>
  <c r="P21" i="45" s="1"/>
  <c r="B53" i="45" s="1"/>
  <c r="C53" i="45" s="1"/>
  <c r="D53" i="45" s="1"/>
  <c r="E53" i="45" s="1"/>
  <c r="F53" i="45" s="1"/>
  <c r="G53" i="45" s="1"/>
  <c r="H53" i="45" s="1"/>
  <c r="I53" i="45" s="1"/>
  <c r="J53" i="45" s="1"/>
  <c r="K53" i="45" s="1"/>
  <c r="L53" i="45" s="1"/>
  <c r="M53" i="45" s="1"/>
  <c r="N53" i="45" s="1"/>
  <c r="O53" i="45" s="1"/>
  <c r="P53" i="45" s="1"/>
  <c r="Q53" i="45" s="1"/>
  <c r="N9" i="45" s="1"/>
  <c r="J9" i="45"/>
  <c r="I56" i="45" s="1"/>
  <c r="I9" i="45"/>
  <c r="I10" i="45" s="1"/>
  <c r="H9" i="45"/>
  <c r="D9" i="45"/>
  <c r="C9" i="45"/>
  <c r="E9" i="45" s="1"/>
  <c r="E10" i="45" s="1"/>
  <c r="B9" i="45"/>
  <c r="Q2" i="45"/>
  <c r="AJ34" i="37" l="1"/>
  <c r="AL34" i="37" s="1"/>
  <c r="N34" i="37" s="1"/>
  <c r="AK13" i="35"/>
  <c r="AL13" i="35" s="1"/>
  <c r="AJ14" i="35"/>
  <c r="AJ20" i="35"/>
  <c r="AL20" i="35" s="1"/>
  <c r="AK15" i="35"/>
  <c r="AI9" i="35"/>
  <c r="AJ9" i="35" s="1"/>
  <c r="AI12" i="34"/>
  <c r="AK12" i="34"/>
  <c r="AI17" i="34"/>
  <c r="AJ17" i="34" s="1"/>
  <c r="AJ12" i="34"/>
  <c r="AL12" i="34" s="1"/>
  <c r="N12" i="34" s="1"/>
  <c r="AK19" i="34"/>
  <c r="AL19" i="34" s="1"/>
  <c r="N19" i="34" s="1"/>
  <c r="AL25" i="34"/>
  <c r="N25" i="34" s="1"/>
  <c r="AK9" i="34"/>
  <c r="AL9" i="34" s="1"/>
  <c r="N9" i="34" s="1"/>
  <c r="AG39" i="34"/>
  <c r="AI11" i="34"/>
  <c r="AJ11" i="34" s="1"/>
  <c r="AK11" i="34"/>
  <c r="AK18" i="34"/>
  <c r="AK28" i="33"/>
  <c r="AL28" i="33" s="1"/>
  <c r="N28" i="33" s="1"/>
  <c r="AJ35" i="33"/>
  <c r="AL35" i="33" s="1"/>
  <c r="N35" i="33" s="1"/>
  <c r="AK21" i="33"/>
  <c r="AL21" i="33" s="1"/>
  <c r="N21" i="33" s="1"/>
  <c r="AL31" i="33"/>
  <c r="AK34" i="33"/>
  <c r="AL34" i="33" s="1"/>
  <c r="N34" i="33" s="1"/>
  <c r="AG39" i="23"/>
  <c r="AJ13" i="23"/>
  <c r="AL13" i="23" s="1"/>
  <c r="AJ8" i="23"/>
  <c r="AL8" i="23" s="1"/>
  <c r="N8" i="23" s="1"/>
  <c r="AK22" i="23"/>
  <c r="AJ30" i="23"/>
  <c r="AK29" i="44"/>
  <c r="AI10" i="44"/>
  <c r="AK10" i="44" s="1"/>
  <c r="AJ10" i="44"/>
  <c r="AJ16" i="41"/>
  <c r="AL29" i="41"/>
  <c r="N29" i="41" s="1"/>
  <c r="AK32" i="40"/>
  <c r="AJ32" i="40"/>
  <c r="AK14" i="40"/>
  <c r="AL14" i="40" s="1"/>
  <c r="AK36" i="39"/>
  <c r="AL36" i="39" s="1"/>
  <c r="AK18" i="39"/>
  <c r="AI6" i="39"/>
  <c r="AJ6" i="39" s="1"/>
  <c r="AJ20" i="39"/>
  <c r="AL20" i="39" s="1"/>
  <c r="N20" i="39" s="1"/>
  <c r="AI24" i="38"/>
  <c r="AJ24" i="38" s="1"/>
  <c r="AK33" i="38"/>
  <c r="AL33" i="38" s="1"/>
  <c r="AJ19" i="38"/>
  <c r="AL19" i="38" s="1"/>
  <c r="N19" i="38" s="1"/>
  <c r="AI34" i="36"/>
  <c r="AJ34" i="36" s="1"/>
  <c r="AL28" i="44"/>
  <c r="N28" i="44" s="1"/>
  <c r="AJ12" i="44"/>
  <c r="AJ13" i="44"/>
  <c r="AL13" i="44" s="1"/>
  <c r="N13" i="44" s="1"/>
  <c r="AL29" i="40"/>
  <c r="N29" i="40" s="1"/>
  <c r="AL24" i="39"/>
  <c r="AK29" i="38"/>
  <c r="AL29" i="38" s="1"/>
  <c r="AH12" i="37"/>
  <c r="AH35" i="37" s="1"/>
  <c r="AJ25" i="33"/>
  <c r="AL25" i="33" s="1"/>
  <c r="AJ23" i="33"/>
  <c r="AL23" i="33" s="1"/>
  <c r="N23" i="33" s="1"/>
  <c r="AK22" i="33"/>
  <c r="AL22" i="33" s="1"/>
  <c r="N22" i="33" s="1"/>
  <c r="AK16" i="33"/>
  <c r="AL16" i="33" s="1"/>
  <c r="N16" i="33" s="1"/>
  <c r="AJ15" i="33"/>
  <c r="AL15" i="33" s="1"/>
  <c r="N15" i="33" s="1"/>
  <c r="AJ11" i="33"/>
  <c r="AL11" i="33" s="1"/>
  <c r="AK10" i="33"/>
  <c r="AL10" i="33" s="1"/>
  <c r="AK33" i="23"/>
  <c r="AL33" i="23" s="1"/>
  <c r="AJ32" i="23"/>
  <c r="AL32" i="23" s="1"/>
  <c r="N32" i="23" s="1"/>
  <c r="AL11" i="23"/>
  <c r="N11" i="23" s="1"/>
  <c r="AJ10" i="23"/>
  <c r="AL29" i="44"/>
  <c r="AJ22" i="44"/>
  <c r="AL22" i="44" s="1"/>
  <c r="AK16" i="44"/>
  <c r="AL16" i="44" s="1"/>
  <c r="AK22" i="43"/>
  <c r="AL22" i="43" s="1"/>
  <c r="N22" i="43" s="1"/>
  <c r="AK11" i="43"/>
  <c r="AL11" i="43" s="1"/>
  <c r="AG9" i="43"/>
  <c r="AG39" i="43" s="1"/>
  <c r="AH38" i="41"/>
  <c r="AH39" i="41" s="1"/>
  <c r="AH40" i="41" s="1"/>
  <c r="AI40" i="41" s="1"/>
  <c r="AJ7" i="41"/>
  <c r="AL7" i="41" s="1"/>
  <c r="AI6" i="41"/>
  <c r="AJ6" i="41" s="1"/>
  <c r="AK24" i="41"/>
  <c r="AL24" i="41" s="1"/>
  <c r="N24" i="41" s="1"/>
  <c r="AJ26" i="41"/>
  <c r="AL26" i="41" s="1"/>
  <c r="N26" i="41" s="1"/>
  <c r="AK22" i="41"/>
  <c r="AL22" i="41" s="1"/>
  <c r="N22" i="41" s="1"/>
  <c r="AK35" i="40"/>
  <c r="AL35" i="40"/>
  <c r="N35" i="40" s="1"/>
  <c r="AL22" i="40"/>
  <c r="N22" i="40" s="1"/>
  <c r="AK17" i="40"/>
  <c r="AL17" i="40" s="1"/>
  <c r="AK7" i="40"/>
  <c r="AL7" i="40" s="1"/>
  <c r="N7" i="40" s="1"/>
  <c r="AL18" i="39"/>
  <c r="AJ9" i="39"/>
  <c r="AL9" i="39" s="1"/>
  <c r="AI32" i="38"/>
  <c r="AJ32" i="38" s="1"/>
  <c r="AK27" i="38"/>
  <c r="AL27" i="38" s="1"/>
  <c r="AJ27" i="38"/>
  <c r="AK11" i="38"/>
  <c r="AI6" i="38"/>
  <c r="AJ6" i="38" s="1"/>
  <c r="AJ25" i="37"/>
  <c r="AL25" i="37" s="1"/>
  <c r="AJ7" i="37"/>
  <c r="AK10" i="37"/>
  <c r="AJ31" i="37"/>
  <c r="AJ33" i="37"/>
  <c r="AL33" i="37"/>
  <c r="AK28" i="37"/>
  <c r="AL28" i="37" s="1"/>
  <c r="AJ21" i="37"/>
  <c r="AI6" i="37"/>
  <c r="AJ6" i="37" s="1"/>
  <c r="AL26" i="36"/>
  <c r="AJ30" i="36"/>
  <c r="AL30" i="36" s="1"/>
  <c r="AK15" i="36"/>
  <c r="AK12" i="36"/>
  <c r="AL12" i="36" s="1"/>
  <c r="AI18" i="36"/>
  <c r="AJ18" i="36" s="1"/>
  <c r="AK18" i="36"/>
  <c r="AK13" i="36"/>
  <c r="AL13" i="36" s="1"/>
  <c r="N13" i="36" s="1"/>
  <c r="AK26" i="36"/>
  <c r="AH36" i="36"/>
  <c r="AI35" i="36"/>
  <c r="AJ35" i="36" s="1"/>
  <c r="AK35" i="36"/>
  <c r="AK32" i="36"/>
  <c r="AL32" i="36" s="1"/>
  <c r="AK31" i="36"/>
  <c r="AL31" i="36" s="1"/>
  <c r="AL28" i="36"/>
  <c r="AK25" i="36"/>
  <c r="AL25" i="36"/>
  <c r="AH24" i="36"/>
  <c r="AK17" i="36"/>
  <c r="AL17" i="36" s="1"/>
  <c r="AH8" i="36"/>
  <c r="AK6" i="35"/>
  <c r="AL6" i="35" s="1"/>
  <c r="AI6" i="34"/>
  <c r="AJ6" i="34" s="1"/>
  <c r="AK36" i="33"/>
  <c r="AL36" i="33"/>
  <c r="AK13" i="33"/>
  <c r="AL13" i="33" s="1"/>
  <c r="N13" i="33" s="1"/>
  <c r="AK6" i="33"/>
  <c r="AL6" i="33" s="1"/>
  <c r="AJ31" i="23"/>
  <c r="AL31" i="23" s="1"/>
  <c r="N31" i="23" s="1"/>
  <c r="AK6" i="23"/>
  <c r="AL6" i="23" s="1"/>
  <c r="AK6" i="44"/>
  <c r="AL6" i="44" s="1"/>
  <c r="N6" i="44" s="1"/>
  <c r="AK27" i="44"/>
  <c r="AL27" i="44" s="1"/>
  <c r="N27" i="44" s="1"/>
  <c r="AJ35" i="43"/>
  <c r="AL35" i="43" s="1"/>
  <c r="N35" i="43" s="1"/>
  <c r="AJ13" i="43"/>
  <c r="AL13" i="43" s="1"/>
  <c r="N13" i="43" s="1"/>
  <c r="AJ37" i="43"/>
  <c r="AJ12" i="43"/>
  <c r="AL12" i="43" s="1"/>
  <c r="AK23" i="43"/>
  <c r="AL23" i="43" s="1"/>
  <c r="N23" i="43" s="1"/>
  <c r="AK28" i="43"/>
  <c r="AL28" i="43" s="1"/>
  <c r="N28" i="43" s="1"/>
  <c r="AJ32" i="43"/>
  <c r="AJ7" i="43"/>
  <c r="AL7" i="43" s="1"/>
  <c r="N7" i="43" s="1"/>
  <c r="AL11" i="40"/>
  <c r="N11" i="40" s="1"/>
  <c r="AJ7" i="38"/>
  <c r="AL7" i="38" s="1"/>
  <c r="AK27" i="37"/>
  <c r="AI33" i="36"/>
  <c r="AJ33" i="36" s="1"/>
  <c r="AK33" i="36"/>
  <c r="AL27" i="36"/>
  <c r="AK20" i="36"/>
  <c r="AL20" i="36" s="1"/>
  <c r="N20" i="36" s="1"/>
  <c r="AK23" i="37"/>
  <c r="AH7" i="36"/>
  <c r="AI11" i="36"/>
  <c r="AJ11" i="36" s="1"/>
  <c r="AI10" i="36"/>
  <c r="AK10" i="36" s="1"/>
  <c r="AI14" i="36"/>
  <c r="AJ14" i="36" s="1"/>
  <c r="AL15" i="36"/>
  <c r="AH16" i="36"/>
  <c r="AI23" i="36"/>
  <c r="AJ23" i="36" s="1"/>
  <c r="AI21" i="36"/>
  <c r="AJ21" i="36" s="1"/>
  <c r="AG38" i="36"/>
  <c r="AH22" i="36"/>
  <c r="AI29" i="36"/>
  <c r="AJ29" i="36" s="1"/>
  <c r="AK23" i="35"/>
  <c r="AI27" i="35"/>
  <c r="AJ27" i="35" s="1"/>
  <c r="AJ26" i="35"/>
  <c r="AL26" i="35" s="1"/>
  <c r="AK20" i="38"/>
  <c r="AL20" i="38" s="1"/>
  <c r="N20" i="38" s="1"/>
  <c r="AK19" i="43"/>
  <c r="AL19" i="43" s="1"/>
  <c r="AK18" i="43"/>
  <c r="AL18" i="43" s="1"/>
  <c r="AK21" i="38"/>
  <c r="AH38" i="38"/>
  <c r="AH39" i="38" s="1"/>
  <c r="AJ11" i="37"/>
  <c r="AL11" i="37" s="1"/>
  <c r="AL10" i="35"/>
  <c r="N10" i="35" s="1"/>
  <c r="AI33" i="35"/>
  <c r="AJ33" i="35" s="1"/>
  <c r="AL35" i="35"/>
  <c r="N35" i="35" s="1"/>
  <c r="AI18" i="35"/>
  <c r="AJ18" i="35" s="1"/>
  <c r="AK18" i="35"/>
  <c r="AL15" i="35"/>
  <c r="N15" i="35" s="1"/>
  <c r="AK12" i="35"/>
  <c r="AL12" i="35" s="1"/>
  <c r="AK30" i="35"/>
  <c r="AL30" i="35" s="1"/>
  <c r="AK22" i="35"/>
  <c r="AL22" i="35" s="1"/>
  <c r="N22" i="35" s="1"/>
  <c r="AI24" i="35"/>
  <c r="AJ24" i="35" s="1"/>
  <c r="AK34" i="35"/>
  <c r="AL34" i="35" s="1"/>
  <c r="AI8" i="35"/>
  <c r="AJ8" i="35" s="1"/>
  <c r="AH38" i="35"/>
  <c r="AI21" i="35"/>
  <c r="AJ21" i="35" s="1"/>
  <c r="AL16" i="35"/>
  <c r="N16" i="35" s="1"/>
  <c r="AJ19" i="35"/>
  <c r="AL19" i="35" s="1"/>
  <c r="AI32" i="35"/>
  <c r="AJ32" i="35" s="1"/>
  <c r="AL14" i="35"/>
  <c r="N14" i="35" s="1"/>
  <c r="AI36" i="35"/>
  <c r="AJ36" i="35" s="1"/>
  <c r="AK36" i="35"/>
  <c r="AI17" i="35"/>
  <c r="AJ17" i="35" s="1"/>
  <c r="AK17" i="35"/>
  <c r="AI28" i="35"/>
  <c r="AJ28" i="35" s="1"/>
  <c r="AK28" i="35"/>
  <c r="AL11" i="35"/>
  <c r="N11" i="35" s="1"/>
  <c r="AJ31" i="35"/>
  <c r="AL31" i="35" s="1"/>
  <c r="AL23" i="35"/>
  <c r="N23" i="35" s="1"/>
  <c r="AK33" i="34"/>
  <c r="AL33" i="34" s="1"/>
  <c r="N33" i="34" s="1"/>
  <c r="AI30" i="34"/>
  <c r="AJ30" i="34" s="1"/>
  <c r="AK30" i="34"/>
  <c r="AI14" i="34"/>
  <c r="AJ14" i="34" s="1"/>
  <c r="AI29" i="34"/>
  <c r="AJ29" i="34" s="1"/>
  <c r="AK29" i="34"/>
  <c r="AI36" i="34"/>
  <c r="AJ36" i="34" s="1"/>
  <c r="AK36" i="34"/>
  <c r="AL18" i="34"/>
  <c r="N18" i="34" s="1"/>
  <c r="AJ10" i="34"/>
  <c r="AL10" i="34" s="1"/>
  <c r="N10" i="34" s="1"/>
  <c r="AI26" i="34"/>
  <c r="AJ26" i="34" s="1"/>
  <c r="AL23" i="34"/>
  <c r="N23" i="34" s="1"/>
  <c r="AI21" i="34"/>
  <c r="AJ21" i="34" s="1"/>
  <c r="AI24" i="34"/>
  <c r="AJ24" i="34" s="1"/>
  <c r="AK24" i="34"/>
  <c r="AI35" i="34"/>
  <c r="AJ35" i="34" s="1"/>
  <c r="AI16" i="34"/>
  <c r="AJ16" i="34" s="1"/>
  <c r="AK16" i="34"/>
  <c r="AI31" i="34"/>
  <c r="AJ31" i="34" s="1"/>
  <c r="AI8" i="34"/>
  <c r="AJ8" i="34" s="1"/>
  <c r="AH38" i="34"/>
  <c r="AI20" i="34"/>
  <c r="AJ20" i="34" s="1"/>
  <c r="AI27" i="34"/>
  <c r="AJ27" i="34" s="1"/>
  <c r="AK34" i="34"/>
  <c r="AL34" i="34" s="1"/>
  <c r="N34" i="34" s="1"/>
  <c r="AI15" i="34"/>
  <c r="AJ15" i="34" s="1"/>
  <c r="AI9" i="33"/>
  <c r="AJ9" i="33" s="1"/>
  <c r="AH38" i="33"/>
  <c r="AK8" i="33"/>
  <c r="AL8" i="33" s="1"/>
  <c r="AK14" i="33"/>
  <c r="AL14" i="33" s="1"/>
  <c r="N14" i="33" s="1"/>
  <c r="AK29" i="33"/>
  <c r="AL29" i="33" s="1"/>
  <c r="N29" i="33" s="1"/>
  <c r="AK26" i="33"/>
  <c r="AL26" i="33" s="1"/>
  <c r="N26" i="33" s="1"/>
  <c r="AI18" i="33"/>
  <c r="AJ18" i="33" s="1"/>
  <c r="AK32" i="33"/>
  <c r="AL32" i="33" s="1"/>
  <c r="AJ12" i="33"/>
  <c r="AL12" i="33" s="1"/>
  <c r="N12" i="33" s="1"/>
  <c r="AK19" i="33"/>
  <c r="AL19" i="33" s="1"/>
  <c r="N19" i="33" s="1"/>
  <c r="AI27" i="33"/>
  <c r="AJ27" i="33" s="1"/>
  <c r="AL37" i="33"/>
  <c r="AI33" i="33"/>
  <c r="AJ33" i="33" s="1"/>
  <c r="AK30" i="33"/>
  <c r="AL30" i="33"/>
  <c r="N30" i="33" s="1"/>
  <c r="AI17" i="33"/>
  <c r="AJ17" i="33" s="1"/>
  <c r="AK17" i="33"/>
  <c r="AK24" i="33"/>
  <c r="AL24" i="33" s="1"/>
  <c r="AL18" i="23"/>
  <c r="N18" i="23" s="1"/>
  <c r="AL23" i="23"/>
  <c r="N23" i="23" s="1"/>
  <c r="AI9" i="23"/>
  <c r="AJ9" i="23" s="1"/>
  <c r="AH38" i="23"/>
  <c r="AL30" i="23"/>
  <c r="N30" i="23" s="1"/>
  <c r="AL22" i="23"/>
  <c r="N22" i="23" s="1"/>
  <c r="AI14" i="23"/>
  <c r="AJ14" i="23" s="1"/>
  <c r="AI37" i="23"/>
  <c r="AJ37" i="23" s="1"/>
  <c r="AI29" i="23"/>
  <c r="AJ29" i="23" s="1"/>
  <c r="AK29" i="23"/>
  <c r="AK25" i="23"/>
  <c r="AL25" i="23" s="1"/>
  <c r="N25" i="23" s="1"/>
  <c r="AI16" i="23"/>
  <c r="AJ16" i="23" s="1"/>
  <c r="AK16" i="23"/>
  <c r="AL10" i="23"/>
  <c r="N10" i="23" s="1"/>
  <c r="AI36" i="23"/>
  <c r="AJ36" i="23" s="1"/>
  <c r="AI21" i="23"/>
  <c r="AJ21" i="23" s="1"/>
  <c r="AI24" i="23"/>
  <c r="AJ24" i="23" s="1"/>
  <c r="AI12" i="23"/>
  <c r="AJ12" i="23" s="1"/>
  <c r="AJ27" i="23"/>
  <c r="AL27" i="23" s="1"/>
  <c r="AI34" i="23"/>
  <c r="AJ34" i="23" s="1"/>
  <c r="AJ26" i="23"/>
  <c r="AL26" i="23" s="1"/>
  <c r="AI14" i="44"/>
  <c r="AJ14" i="44" s="1"/>
  <c r="AJ21" i="44"/>
  <c r="AL21" i="44" s="1"/>
  <c r="N21" i="44" s="1"/>
  <c r="AI20" i="44"/>
  <c r="AJ20" i="44" s="1"/>
  <c r="AJ37" i="44"/>
  <c r="AL37" i="44" s="1"/>
  <c r="AK15" i="44"/>
  <c r="AL15" i="44" s="1"/>
  <c r="AK18" i="44"/>
  <c r="AL18" i="44" s="1"/>
  <c r="N18" i="44" s="1"/>
  <c r="AI32" i="44"/>
  <c r="AJ32" i="44" s="1"/>
  <c r="AJ19" i="44"/>
  <c r="AL19" i="44" s="1"/>
  <c r="N19" i="44" s="1"/>
  <c r="AI9" i="44"/>
  <c r="AK9" i="44" s="1"/>
  <c r="AK24" i="44"/>
  <c r="AI24" i="44"/>
  <c r="AJ24" i="44" s="1"/>
  <c r="AI7" i="44"/>
  <c r="AJ7" i="44" s="1"/>
  <c r="AI30" i="44"/>
  <c r="AJ30" i="44" s="1"/>
  <c r="AI35" i="44"/>
  <c r="AJ35" i="44" s="1"/>
  <c r="AI23" i="44"/>
  <c r="AJ23" i="44" s="1"/>
  <c r="AI26" i="44"/>
  <c r="AJ26" i="44" s="1"/>
  <c r="AL31" i="44"/>
  <c r="N31" i="44" s="1"/>
  <c r="AI36" i="44"/>
  <c r="AJ36" i="44" s="1"/>
  <c r="AI11" i="44"/>
  <c r="AJ11" i="44" s="1"/>
  <c r="AK11" i="44"/>
  <c r="AG39" i="44"/>
  <c r="AK34" i="44"/>
  <c r="AL34" i="44" s="1"/>
  <c r="N34" i="44" s="1"/>
  <c r="AL12" i="44"/>
  <c r="N12" i="44" s="1"/>
  <c r="AH33" i="44"/>
  <c r="AI30" i="43"/>
  <c r="AJ30" i="43" s="1"/>
  <c r="AL37" i="43"/>
  <c r="AL32" i="43"/>
  <c r="AI33" i="43"/>
  <c r="AJ33" i="43" s="1"/>
  <c r="AI14" i="43"/>
  <c r="AJ14" i="43" s="1"/>
  <c r="AI36" i="43"/>
  <c r="AJ36" i="43" s="1"/>
  <c r="AK20" i="43"/>
  <c r="AL20" i="43" s="1"/>
  <c r="N20" i="43" s="1"/>
  <c r="AI16" i="43"/>
  <c r="AJ16" i="43" s="1"/>
  <c r="AI27" i="43"/>
  <c r="AJ27" i="43" s="1"/>
  <c r="AI21" i="43"/>
  <c r="AJ21" i="43" s="1"/>
  <c r="AI31" i="43"/>
  <c r="AJ31" i="43" s="1"/>
  <c r="AL34" i="43"/>
  <c r="N34" i="43" s="1"/>
  <c r="AK15" i="43"/>
  <c r="AL15" i="43" s="1"/>
  <c r="N15" i="43" s="1"/>
  <c r="AK26" i="43"/>
  <c r="AL26" i="43" s="1"/>
  <c r="AI17" i="43"/>
  <c r="AJ17" i="43" s="1"/>
  <c r="AI8" i="43"/>
  <c r="AJ8" i="43" s="1"/>
  <c r="AL16" i="41"/>
  <c r="N16" i="41" s="1"/>
  <c r="AJ11" i="41"/>
  <c r="AL11" i="41" s="1"/>
  <c r="N11" i="41" s="1"/>
  <c r="AL35" i="41"/>
  <c r="AK19" i="41"/>
  <c r="AL19" i="41" s="1"/>
  <c r="N19" i="41" s="1"/>
  <c r="AI30" i="41"/>
  <c r="AJ30" i="41" s="1"/>
  <c r="AK31" i="41"/>
  <c r="AL31" i="41" s="1"/>
  <c r="N31" i="41" s="1"/>
  <c r="AK12" i="41"/>
  <c r="AL12" i="41" s="1"/>
  <c r="N12" i="41" s="1"/>
  <c r="AK32" i="41"/>
  <c r="AL32" i="41" s="1"/>
  <c r="N32" i="41" s="1"/>
  <c r="AJ25" i="41"/>
  <c r="AL25" i="41" s="1"/>
  <c r="N25" i="41" s="1"/>
  <c r="AK13" i="41"/>
  <c r="AL13" i="41" s="1"/>
  <c r="AI17" i="41"/>
  <c r="AJ17" i="41" s="1"/>
  <c r="AI18" i="41"/>
  <c r="AJ18" i="41" s="1"/>
  <c r="AI9" i="41"/>
  <c r="AJ9" i="41" s="1"/>
  <c r="AK33" i="41"/>
  <c r="AL33" i="41" s="1"/>
  <c r="N33" i="41" s="1"/>
  <c r="AJ34" i="41"/>
  <c r="AL34" i="41" s="1"/>
  <c r="AI15" i="41"/>
  <c r="AJ15" i="41" s="1"/>
  <c r="AJ20" i="41"/>
  <c r="AL20" i="41" s="1"/>
  <c r="AI8" i="41"/>
  <c r="AJ8" i="41" s="1"/>
  <c r="AK23" i="41"/>
  <c r="AL23" i="41" s="1"/>
  <c r="N23" i="41" s="1"/>
  <c r="AI21" i="41"/>
  <c r="AJ21" i="41" s="1"/>
  <c r="AL36" i="41"/>
  <c r="AI30" i="40"/>
  <c r="AJ30" i="40" s="1"/>
  <c r="AI23" i="40"/>
  <c r="AJ23" i="40" s="1"/>
  <c r="AJ24" i="40"/>
  <c r="AL24" i="40" s="1"/>
  <c r="AL32" i="40"/>
  <c r="N32" i="40" s="1"/>
  <c r="AI33" i="40"/>
  <c r="AJ33" i="40" s="1"/>
  <c r="AK27" i="40"/>
  <c r="AL27" i="40" s="1"/>
  <c r="N27" i="40" s="1"/>
  <c r="AI28" i="40"/>
  <c r="AJ28" i="40" s="1"/>
  <c r="AI16" i="40"/>
  <c r="AJ16" i="40" s="1"/>
  <c r="AJ8" i="40"/>
  <c r="AL8" i="40" s="1"/>
  <c r="N8" i="40" s="1"/>
  <c r="AK15" i="40"/>
  <c r="AL15" i="40" s="1"/>
  <c r="N15" i="40" s="1"/>
  <c r="AI36" i="40"/>
  <c r="AJ36" i="40" s="1"/>
  <c r="AI10" i="40"/>
  <c r="AJ10" i="40" s="1"/>
  <c r="AK10" i="40"/>
  <c r="AK9" i="40"/>
  <c r="AL9" i="40" s="1"/>
  <c r="AI18" i="40"/>
  <c r="AJ18" i="40" s="1"/>
  <c r="AK26" i="40"/>
  <c r="AL26" i="40" s="1"/>
  <c r="N26" i="40" s="1"/>
  <c r="AI12" i="40"/>
  <c r="AJ12" i="40" s="1"/>
  <c r="AK12" i="40"/>
  <c r="AI34" i="40"/>
  <c r="AJ34" i="40" s="1"/>
  <c r="AJ20" i="40"/>
  <c r="AL20" i="40" s="1"/>
  <c r="N20" i="40" s="1"/>
  <c r="AI21" i="40"/>
  <c r="AJ21" i="40" s="1"/>
  <c r="AH38" i="40"/>
  <c r="AK31" i="40"/>
  <c r="AL31" i="40" s="1"/>
  <c r="AI15" i="39"/>
  <c r="AJ15" i="39" s="1"/>
  <c r="AI33" i="39"/>
  <c r="AJ33" i="39" s="1"/>
  <c r="AJ35" i="39"/>
  <c r="AL35" i="39" s="1"/>
  <c r="N35" i="39" s="1"/>
  <c r="AI26" i="39"/>
  <c r="AJ26" i="39" s="1"/>
  <c r="AK8" i="39"/>
  <c r="AL8" i="39" s="1"/>
  <c r="N8" i="39" s="1"/>
  <c r="AL12" i="39"/>
  <c r="AK21" i="39"/>
  <c r="AL21" i="39" s="1"/>
  <c r="N21" i="39" s="1"/>
  <c r="AJ29" i="39"/>
  <c r="AL29" i="39" s="1"/>
  <c r="AI16" i="39"/>
  <c r="AJ16" i="39" s="1"/>
  <c r="AI22" i="39"/>
  <c r="AJ22" i="39" s="1"/>
  <c r="AK31" i="39"/>
  <c r="AL31" i="39" s="1"/>
  <c r="AJ32" i="39"/>
  <c r="AL32" i="39" s="1"/>
  <c r="AL14" i="39"/>
  <c r="N14" i="39" s="1"/>
  <c r="AK13" i="39"/>
  <c r="AL13" i="39" s="1"/>
  <c r="N13" i="39" s="1"/>
  <c r="AH38" i="39"/>
  <c r="AI23" i="39"/>
  <c r="AJ23" i="39" s="1"/>
  <c r="AI10" i="39"/>
  <c r="AJ10" i="39" s="1"/>
  <c r="AI30" i="39"/>
  <c r="AJ30" i="39" s="1"/>
  <c r="AK30" i="39"/>
  <c r="AI28" i="39"/>
  <c r="AJ28" i="39" s="1"/>
  <c r="AI34" i="39"/>
  <c r="AJ34" i="39" s="1"/>
  <c r="AK27" i="39"/>
  <c r="AL27" i="39" s="1"/>
  <c r="N27" i="39" s="1"/>
  <c r="AL17" i="39"/>
  <c r="AL23" i="38"/>
  <c r="N23" i="38" s="1"/>
  <c r="AI26" i="38"/>
  <c r="AJ26" i="38" s="1"/>
  <c r="AI37" i="38"/>
  <c r="AJ37" i="38" s="1"/>
  <c r="AL21" i="38"/>
  <c r="AI18" i="38"/>
  <c r="AJ18" i="38" s="1"/>
  <c r="AI22" i="38"/>
  <c r="AJ22" i="38" s="1"/>
  <c r="AK23" i="38"/>
  <c r="AI34" i="38"/>
  <c r="AJ34" i="38" s="1"/>
  <c r="AI9" i="38"/>
  <c r="AJ9" i="38" s="1"/>
  <c r="AL16" i="38"/>
  <c r="N16" i="38" s="1"/>
  <c r="AK12" i="38"/>
  <c r="AL12" i="38" s="1"/>
  <c r="N12" i="38" s="1"/>
  <c r="AI28" i="38"/>
  <c r="AJ28" i="38" s="1"/>
  <c r="AK30" i="38"/>
  <c r="AL30" i="38" s="1"/>
  <c r="N30" i="38" s="1"/>
  <c r="AK14" i="38"/>
  <c r="AL14" i="38" s="1"/>
  <c r="AI35" i="38"/>
  <c r="AJ35" i="38" s="1"/>
  <c r="AK35" i="38"/>
  <c r="AL11" i="38"/>
  <c r="N11" i="38" s="1"/>
  <c r="AI36" i="38"/>
  <c r="AJ36" i="38" s="1"/>
  <c r="AJ8" i="38"/>
  <c r="AL8" i="38" s="1"/>
  <c r="AI17" i="38"/>
  <c r="AJ17" i="38" s="1"/>
  <c r="AJ13" i="38"/>
  <c r="AL13" i="38" s="1"/>
  <c r="AK15" i="38"/>
  <c r="AL15" i="38" s="1"/>
  <c r="AL10" i="38"/>
  <c r="N10" i="38" s="1"/>
  <c r="AI32" i="37"/>
  <c r="AJ32" i="37" s="1"/>
  <c r="AK17" i="37"/>
  <c r="AL17" i="37" s="1"/>
  <c r="AJ22" i="37"/>
  <c r="AL22" i="37" s="1"/>
  <c r="AI13" i="37"/>
  <c r="AJ13" i="37" s="1"/>
  <c r="AL23" i="37"/>
  <c r="AL10" i="37"/>
  <c r="AI29" i="37"/>
  <c r="AJ29" i="37" s="1"/>
  <c r="AI15" i="37"/>
  <c r="AJ15" i="37" s="1"/>
  <c r="AL31" i="37"/>
  <c r="AI19" i="37"/>
  <c r="AJ19" i="37" s="1"/>
  <c r="AI8" i="37"/>
  <c r="AJ8" i="37" s="1"/>
  <c r="AI26" i="37"/>
  <c r="AJ26" i="37" s="1"/>
  <c r="AL21" i="37"/>
  <c r="AL16" i="37"/>
  <c r="AL27" i="37"/>
  <c r="AL7" i="37"/>
  <c r="AI20" i="37"/>
  <c r="AJ20" i="37" s="1"/>
  <c r="AK9" i="37"/>
  <c r="AL9" i="37" s="1"/>
  <c r="AH9" i="36"/>
  <c r="I31" i="45"/>
  <c r="D24" i="45"/>
  <c r="H24" i="45"/>
  <c r="L24" i="45"/>
  <c r="P24" i="45"/>
  <c r="P31" i="45" s="1"/>
  <c r="B26" i="45"/>
  <c r="B31" i="45" s="1"/>
  <c r="F26" i="45"/>
  <c r="F31" i="45" s="1"/>
  <c r="J26" i="45"/>
  <c r="J31" i="45" s="1"/>
  <c r="J32" i="45" s="1"/>
  <c r="J33" i="45" s="1"/>
  <c r="J34" i="45" s="1"/>
  <c r="N26" i="45"/>
  <c r="N31" i="45" s="1"/>
  <c r="M56" i="45"/>
  <c r="Q56" i="45"/>
  <c r="N8" i="46"/>
  <c r="N22" i="46"/>
  <c r="N26" i="46"/>
  <c r="N30" i="46"/>
  <c r="E31" i="45"/>
  <c r="E32" i="45" s="1"/>
  <c r="E33" i="45" s="1"/>
  <c r="J24" i="45"/>
  <c r="B58" i="45"/>
  <c r="F58" i="45"/>
  <c r="J58" i="45"/>
  <c r="N58" i="45"/>
  <c r="N7" i="46"/>
  <c r="N13" i="46"/>
  <c r="N14" i="46"/>
  <c r="N15" i="46"/>
  <c r="N16" i="46"/>
  <c r="N17" i="46"/>
  <c r="N20" i="46"/>
  <c r="N21" i="46"/>
  <c r="N25" i="46"/>
  <c r="N29" i="46"/>
  <c r="N33" i="46"/>
  <c r="M31" i="45"/>
  <c r="N6" i="46"/>
  <c r="N12" i="46"/>
  <c r="N24" i="46"/>
  <c r="N28" i="46"/>
  <c r="N32" i="46"/>
  <c r="F32" i="45"/>
  <c r="F33" i="45" s="1"/>
  <c r="F20" i="45" s="1"/>
  <c r="N38" i="46"/>
  <c r="O43" i="45"/>
  <c r="O44" i="45" s="1"/>
  <c r="O51" i="45" s="1"/>
  <c r="K43" i="45"/>
  <c r="K44" i="45" s="1"/>
  <c r="K51" i="45" s="1"/>
  <c r="G43" i="45"/>
  <c r="G44" i="45" s="1"/>
  <c r="G51" i="45" s="1"/>
  <c r="C43" i="45"/>
  <c r="C44" i="45" s="1"/>
  <c r="C51" i="45" s="1"/>
  <c r="N43" i="45"/>
  <c r="N44" i="45" s="1"/>
  <c r="N51" i="45" s="1"/>
  <c r="J43" i="45"/>
  <c r="J44" i="45" s="1"/>
  <c r="J51" i="45" s="1"/>
  <c r="F43" i="45"/>
  <c r="F44" i="45" s="1"/>
  <c r="F51" i="45" s="1"/>
  <c r="B43" i="45"/>
  <c r="B44" i="45" s="1"/>
  <c r="B51" i="45" s="1"/>
  <c r="Q43" i="45"/>
  <c r="Q44" i="45" s="1"/>
  <c r="Q51" i="45" s="1"/>
  <c r="I43" i="45"/>
  <c r="I44" i="45" s="1"/>
  <c r="I51" i="45" s="1"/>
  <c r="M11" i="45"/>
  <c r="M12" i="45" s="1"/>
  <c r="M19" i="45" s="1"/>
  <c r="I11" i="45"/>
  <c r="I12" i="45" s="1"/>
  <c r="I19" i="45" s="1"/>
  <c r="E11" i="45"/>
  <c r="E12" i="45" s="1"/>
  <c r="E19" i="45" s="1"/>
  <c r="E29" i="45" s="1"/>
  <c r="E43" i="45"/>
  <c r="E44" i="45" s="1"/>
  <c r="E51" i="45" s="1"/>
  <c r="O11" i="45"/>
  <c r="O12" i="45" s="1"/>
  <c r="O19" i="45" s="1"/>
  <c r="C11" i="45"/>
  <c r="C12" i="45" s="1"/>
  <c r="C19" i="45" s="1"/>
  <c r="P43" i="45"/>
  <c r="P44" i="45" s="1"/>
  <c r="P51" i="45" s="1"/>
  <c r="H43" i="45"/>
  <c r="H44" i="45" s="1"/>
  <c r="H51" i="45" s="1"/>
  <c r="P11" i="45"/>
  <c r="P12" i="45" s="1"/>
  <c r="P19" i="45" s="1"/>
  <c r="L11" i="45"/>
  <c r="L12" i="45" s="1"/>
  <c r="L19" i="45" s="1"/>
  <c r="H11" i="45"/>
  <c r="H12" i="45" s="1"/>
  <c r="H19" i="45" s="1"/>
  <c r="H15" i="45" s="1"/>
  <c r="D11" i="45"/>
  <c r="D12" i="45" s="1"/>
  <c r="D19" i="45" s="1"/>
  <c r="M43" i="45"/>
  <c r="M44" i="45" s="1"/>
  <c r="M51" i="45" s="1"/>
  <c r="K11" i="45"/>
  <c r="K12" i="45" s="1"/>
  <c r="K19" i="45" s="1"/>
  <c r="G11" i="45"/>
  <c r="G12" i="45" s="1"/>
  <c r="G19" i="45" s="1"/>
  <c r="G29" i="45" s="1"/>
  <c r="N11" i="45"/>
  <c r="N12" i="45" s="1"/>
  <c r="N19" i="45" s="1"/>
  <c r="C31" i="45"/>
  <c r="C32" i="45" s="1"/>
  <c r="C33" i="45" s="1"/>
  <c r="C34" i="45" s="1"/>
  <c r="B11" i="45"/>
  <c r="B12" i="45" s="1"/>
  <c r="B19" i="45" s="1"/>
  <c r="G31" i="45"/>
  <c r="G32" i="45" s="1"/>
  <c r="G33" i="45" s="1"/>
  <c r="P32" i="45"/>
  <c r="P33" i="45" s="1"/>
  <c r="P34" i="45" s="1"/>
  <c r="J63" i="45"/>
  <c r="J64" i="45" s="1"/>
  <c r="J65" i="45" s="1"/>
  <c r="J66" i="45" s="1"/>
  <c r="F11" i="45"/>
  <c r="F12" i="45" s="1"/>
  <c r="F19" i="45" s="1"/>
  <c r="F29" i="45" s="1"/>
  <c r="K31" i="45"/>
  <c r="K32" i="45" s="1"/>
  <c r="K33" i="45" s="1"/>
  <c r="K34" i="45" s="1"/>
  <c r="I32" i="45"/>
  <c r="I33" i="45" s="1"/>
  <c r="I34" i="45" s="1"/>
  <c r="M32" i="45"/>
  <c r="M33" i="45" s="1"/>
  <c r="M34" i="45" s="1"/>
  <c r="R64" i="45"/>
  <c r="R65" i="45" s="1"/>
  <c r="R66" i="45" s="1"/>
  <c r="D43" i="45"/>
  <c r="D44" i="45" s="1"/>
  <c r="D51" i="45" s="1"/>
  <c r="L43" i="45"/>
  <c r="L44" i="45" s="1"/>
  <c r="L51" i="45" s="1"/>
  <c r="J11" i="45"/>
  <c r="J12" i="45" s="1"/>
  <c r="J19" i="45" s="1"/>
  <c r="O31" i="45"/>
  <c r="B32" i="45"/>
  <c r="B33" i="45" s="1"/>
  <c r="B34" i="45" s="1"/>
  <c r="N32" i="45"/>
  <c r="N33" i="45" s="1"/>
  <c r="N34" i="45" s="1"/>
  <c r="C58" i="45"/>
  <c r="K58" i="45"/>
  <c r="K63" i="45" s="1"/>
  <c r="K64" i="45" s="1"/>
  <c r="K65" i="45" s="1"/>
  <c r="K66" i="45" s="1"/>
  <c r="I58" i="45"/>
  <c r="I63" i="45" s="1"/>
  <c r="I64" i="45" s="1"/>
  <c r="I65" i="45" s="1"/>
  <c r="I66" i="45" s="1"/>
  <c r="O32" i="45"/>
  <c r="O33" i="45" s="1"/>
  <c r="O34" i="45" s="1"/>
  <c r="B56" i="45"/>
  <c r="B63" i="45" s="1"/>
  <c r="B64" i="45" s="1"/>
  <c r="B65" i="45" s="1"/>
  <c r="B66" i="45" s="1"/>
  <c r="F56" i="45"/>
  <c r="F63" i="45" s="1"/>
  <c r="F64" i="45" s="1"/>
  <c r="F65" i="45" s="1"/>
  <c r="F66" i="45" s="1"/>
  <c r="J56" i="45"/>
  <c r="N56" i="45"/>
  <c r="N63" i="45" s="1"/>
  <c r="N64" i="45" s="1"/>
  <c r="N65" i="45" s="1"/>
  <c r="N66" i="45" s="1"/>
  <c r="E56" i="45"/>
  <c r="E63" i="45" s="1"/>
  <c r="E64" i="45" s="1"/>
  <c r="E65" i="45" s="1"/>
  <c r="E66" i="45" s="1"/>
  <c r="D26" i="45"/>
  <c r="D31" i="45" s="1"/>
  <c r="D32" i="45" s="1"/>
  <c r="D33" i="45" s="1"/>
  <c r="D34" i="45" s="1"/>
  <c r="H26" i="45"/>
  <c r="H31" i="45" s="1"/>
  <c r="H32" i="45" s="1"/>
  <c r="H33" i="45" s="1"/>
  <c r="H34" i="45" s="1"/>
  <c r="L26" i="45"/>
  <c r="L31" i="45" s="1"/>
  <c r="L32" i="45" s="1"/>
  <c r="L33" i="45" s="1"/>
  <c r="L34" i="45" s="1"/>
  <c r="G58" i="45"/>
  <c r="O58" i="45"/>
  <c r="C56" i="45"/>
  <c r="G56" i="45"/>
  <c r="K56" i="45"/>
  <c r="O56" i="45"/>
  <c r="M58" i="45"/>
  <c r="M63" i="45" s="1"/>
  <c r="Q58" i="45"/>
  <c r="Q63" i="45" s="1"/>
  <c r="Q64" i="45" s="1"/>
  <c r="Q65" i="45" s="1"/>
  <c r="Q66" i="45" s="1"/>
  <c r="D56" i="45"/>
  <c r="H56" i="45"/>
  <c r="L56" i="45"/>
  <c r="P56" i="45"/>
  <c r="D58" i="45"/>
  <c r="D63" i="45" s="1"/>
  <c r="D64" i="45" s="1"/>
  <c r="D65" i="45" s="1"/>
  <c r="D66" i="45" s="1"/>
  <c r="H58" i="45"/>
  <c r="H63" i="45" s="1"/>
  <c r="H64" i="45" s="1"/>
  <c r="H65" i="45" s="1"/>
  <c r="H66" i="45" s="1"/>
  <c r="L58" i="45"/>
  <c r="L63" i="45" s="1"/>
  <c r="L64" i="45" s="1"/>
  <c r="L65" i="45" s="1"/>
  <c r="L66" i="45" s="1"/>
  <c r="P58" i="45"/>
  <c r="P63" i="45" s="1"/>
  <c r="P64" i="45" s="1"/>
  <c r="P65" i="45" s="1"/>
  <c r="P66" i="45" s="1"/>
  <c r="R68" i="45"/>
  <c r="M64" i="45"/>
  <c r="M65" i="45" s="1"/>
  <c r="M66" i="45" s="1"/>
  <c r="N35" i="37" l="1"/>
  <c r="O47" i="14"/>
  <c r="AK21" i="35"/>
  <c r="AK9" i="35"/>
  <c r="AL9" i="35" s="1"/>
  <c r="N9" i="35" s="1"/>
  <c r="AK27" i="34"/>
  <c r="AK8" i="34"/>
  <c r="AL8" i="34" s="1"/>
  <c r="AK17" i="34"/>
  <c r="AL17" i="34" s="1"/>
  <c r="N17" i="34" s="1"/>
  <c r="AL11" i="34"/>
  <c r="N11" i="34" s="1"/>
  <c r="AK35" i="34"/>
  <c r="AL35" i="34" s="1"/>
  <c r="AK27" i="33"/>
  <c r="AK21" i="23"/>
  <c r="AL10" i="44"/>
  <c r="N10" i="44" s="1"/>
  <c r="AK23" i="40"/>
  <c r="AK34" i="40"/>
  <c r="AK18" i="40"/>
  <c r="AK33" i="40"/>
  <c r="AL33" i="40" s="1"/>
  <c r="N33" i="40" s="1"/>
  <c r="AK15" i="39"/>
  <c r="AK6" i="39"/>
  <c r="AL6" i="39" s="1"/>
  <c r="N27" i="38"/>
  <c r="N33" i="38"/>
  <c r="AK24" i="38"/>
  <c r="AL24" i="38" s="1"/>
  <c r="N24" i="38" s="1"/>
  <c r="AK34" i="36"/>
  <c r="AL34" i="36" s="1"/>
  <c r="N34" i="36" s="1"/>
  <c r="AK22" i="39"/>
  <c r="AI12" i="37"/>
  <c r="AJ12" i="37" s="1"/>
  <c r="AK12" i="37"/>
  <c r="AL12" i="37" s="1"/>
  <c r="AK34" i="23"/>
  <c r="AK24" i="23"/>
  <c r="AL24" i="23" s="1"/>
  <c r="N24" i="23" s="1"/>
  <c r="AK23" i="44"/>
  <c r="AK35" i="44"/>
  <c r="AL35" i="44" s="1"/>
  <c r="N35" i="44" s="1"/>
  <c r="AK14" i="44"/>
  <c r="AL14" i="44" s="1"/>
  <c r="N14" i="44" s="1"/>
  <c r="AJ9" i="44"/>
  <c r="AL9" i="44" s="1"/>
  <c r="AH9" i="43"/>
  <c r="AK6" i="41"/>
  <c r="AL6" i="41" s="1"/>
  <c r="AK36" i="40"/>
  <c r="AL36" i="40" s="1"/>
  <c r="N36" i="40" s="1"/>
  <c r="AK26" i="39"/>
  <c r="AK16" i="39"/>
  <c r="AL16" i="39" s="1"/>
  <c r="AK36" i="38"/>
  <c r="AL36" i="38" s="1"/>
  <c r="AK32" i="38"/>
  <c r="AL32" i="38" s="1"/>
  <c r="AK6" i="38"/>
  <c r="AL6" i="38" s="1"/>
  <c r="N6" i="38" s="1"/>
  <c r="AK32" i="37"/>
  <c r="AL32" i="37" s="1"/>
  <c r="AK6" i="37"/>
  <c r="AL6" i="37" s="1"/>
  <c r="N6" i="37" s="1"/>
  <c r="AL18" i="36"/>
  <c r="AI36" i="36"/>
  <c r="AJ36" i="36" s="1"/>
  <c r="AL35" i="36"/>
  <c r="AK21" i="36"/>
  <c r="AL21" i="36" s="1"/>
  <c r="AI24" i="36"/>
  <c r="AJ24" i="36" s="1"/>
  <c r="AI8" i="36"/>
  <c r="AJ8" i="36" s="1"/>
  <c r="AK6" i="34"/>
  <c r="AL6" i="34" s="1"/>
  <c r="N6" i="34" s="1"/>
  <c r="AK33" i="33"/>
  <c r="AK14" i="43"/>
  <c r="AK23" i="39"/>
  <c r="AL23" i="39" s="1"/>
  <c r="AH37" i="36"/>
  <c r="AH38" i="36" s="1"/>
  <c r="AL33" i="36"/>
  <c r="AI7" i="36"/>
  <c r="AJ7" i="36" s="1"/>
  <c r="AJ10" i="36"/>
  <c r="AL10" i="36"/>
  <c r="AK11" i="36"/>
  <c r="AL11" i="36" s="1"/>
  <c r="AI16" i="36"/>
  <c r="AJ16" i="36" s="1"/>
  <c r="AK14" i="36"/>
  <c r="AL14" i="36" s="1"/>
  <c r="AI22" i="36"/>
  <c r="AJ22" i="36" s="1"/>
  <c r="AK23" i="36"/>
  <c r="AL23" i="36" s="1"/>
  <c r="AK29" i="36"/>
  <c r="AL29" i="36" s="1"/>
  <c r="AK27" i="35"/>
  <c r="AL27" i="35" s="1"/>
  <c r="AH40" i="38"/>
  <c r="AI40" i="38" s="1"/>
  <c r="AI39" i="38"/>
  <c r="AK16" i="43"/>
  <c r="AL16" i="43" s="1"/>
  <c r="N16" i="43" s="1"/>
  <c r="AK15" i="37"/>
  <c r="AL15" i="37" s="1"/>
  <c r="AL36" i="35"/>
  <c r="AK24" i="35"/>
  <c r="AL24" i="35" s="1"/>
  <c r="N24" i="35" s="1"/>
  <c r="AL18" i="35"/>
  <c r="N18" i="35" s="1"/>
  <c r="AH39" i="35"/>
  <c r="AI39" i="35" s="1"/>
  <c r="AL28" i="35"/>
  <c r="N28" i="35" s="1"/>
  <c r="AK32" i="35"/>
  <c r="AL32" i="35" s="1"/>
  <c r="N32" i="35" s="1"/>
  <c r="AK8" i="35"/>
  <c r="AL8" i="35" s="1"/>
  <c r="N8" i="35" s="1"/>
  <c r="AK33" i="35"/>
  <c r="AL33" i="35" s="1"/>
  <c r="AL17" i="35"/>
  <c r="N17" i="35" s="1"/>
  <c r="AL21" i="35"/>
  <c r="N21" i="35" s="1"/>
  <c r="AL36" i="34"/>
  <c r="AL30" i="34"/>
  <c r="N30" i="34" s="1"/>
  <c r="AK26" i="34"/>
  <c r="AL26" i="34" s="1"/>
  <c r="N26" i="34" s="1"/>
  <c r="AK15" i="34"/>
  <c r="AL15" i="34" s="1"/>
  <c r="AL24" i="34"/>
  <c r="N24" i="34" s="1"/>
  <c r="AL29" i="34"/>
  <c r="AH39" i="34"/>
  <c r="AI39" i="34" s="1"/>
  <c r="AL16" i="34"/>
  <c r="N16" i="34" s="1"/>
  <c r="AL27" i="34"/>
  <c r="N27" i="34" s="1"/>
  <c r="AK21" i="34"/>
  <c r="AL21" i="34" s="1"/>
  <c r="AK14" i="34"/>
  <c r="AL14" i="34" s="1"/>
  <c r="AK20" i="34"/>
  <c r="AL20" i="34" s="1"/>
  <c r="N20" i="34" s="1"/>
  <c r="AK31" i="34"/>
  <c r="AL31" i="34" s="1"/>
  <c r="N31" i="34" s="1"/>
  <c r="AK18" i="33"/>
  <c r="AL18" i="33" s="1"/>
  <c r="AH39" i="33"/>
  <c r="AI39" i="33" s="1"/>
  <c r="AL17" i="33"/>
  <c r="AL33" i="33"/>
  <c r="N33" i="33" s="1"/>
  <c r="AL27" i="33"/>
  <c r="N27" i="33" s="1"/>
  <c r="AK9" i="33"/>
  <c r="AL9" i="33" s="1"/>
  <c r="N9" i="33" s="1"/>
  <c r="AK12" i="23"/>
  <c r="AL12" i="23" s="1"/>
  <c r="AL36" i="23"/>
  <c r="AK36" i="23"/>
  <c r="AL29" i="23"/>
  <c r="N29" i="23" s="1"/>
  <c r="AK14" i="23"/>
  <c r="AL14" i="23" s="1"/>
  <c r="N14" i="23" s="1"/>
  <c r="AK9" i="23"/>
  <c r="AL9" i="23" s="1"/>
  <c r="N9" i="23" s="1"/>
  <c r="AH39" i="23"/>
  <c r="AI39" i="23" s="1"/>
  <c r="AL34" i="23"/>
  <c r="AL21" i="23"/>
  <c r="N21" i="23" s="1"/>
  <c r="AL16" i="23"/>
  <c r="N16" i="23" s="1"/>
  <c r="AK37" i="23"/>
  <c r="AL37" i="23" s="1"/>
  <c r="AI33" i="44"/>
  <c r="AJ33" i="44" s="1"/>
  <c r="AK26" i="44"/>
  <c r="AL26" i="44" s="1"/>
  <c r="N26" i="44" s="1"/>
  <c r="AK20" i="44"/>
  <c r="AL20" i="44" s="1"/>
  <c r="N20" i="44" s="1"/>
  <c r="AK36" i="44"/>
  <c r="AL36" i="44" s="1"/>
  <c r="AK7" i="44"/>
  <c r="AH38" i="44"/>
  <c r="AL11" i="44"/>
  <c r="N11" i="44" s="1"/>
  <c r="AK30" i="44"/>
  <c r="AL30" i="44" s="1"/>
  <c r="AL7" i="44"/>
  <c r="N7" i="44" s="1"/>
  <c r="AK32" i="44"/>
  <c r="AL32" i="44" s="1"/>
  <c r="N32" i="44" s="1"/>
  <c r="AL23" i="44"/>
  <c r="AL24" i="44"/>
  <c r="N24" i="44" s="1"/>
  <c r="AK27" i="43"/>
  <c r="AL27" i="43" s="1"/>
  <c r="N27" i="43" s="1"/>
  <c r="AK30" i="43"/>
  <c r="AL30" i="43" s="1"/>
  <c r="N30" i="43" s="1"/>
  <c r="AK8" i="43"/>
  <c r="AL8" i="43" s="1"/>
  <c r="N8" i="43" s="1"/>
  <c r="AK36" i="43"/>
  <c r="AL36" i="43" s="1"/>
  <c r="N36" i="43" s="1"/>
  <c r="AK31" i="43"/>
  <c r="AL31" i="43" s="1"/>
  <c r="N31" i="43" s="1"/>
  <c r="AK33" i="43"/>
  <c r="AL33" i="43" s="1"/>
  <c r="AK17" i="43"/>
  <c r="AL17" i="43" s="1"/>
  <c r="N17" i="43" s="1"/>
  <c r="AK21" i="43"/>
  <c r="AL21" i="43" s="1"/>
  <c r="N21" i="43" s="1"/>
  <c r="AL14" i="43"/>
  <c r="N14" i="43" s="1"/>
  <c r="AK8" i="41"/>
  <c r="AL8" i="41" s="1"/>
  <c r="N8" i="41" s="1"/>
  <c r="AK15" i="41"/>
  <c r="AL15" i="41" s="1"/>
  <c r="N15" i="41" s="1"/>
  <c r="AK9" i="41"/>
  <c r="AL9" i="41" s="1"/>
  <c r="N9" i="41" s="1"/>
  <c r="AI39" i="41"/>
  <c r="AI41" i="41" s="1"/>
  <c r="AK30" i="41"/>
  <c r="AL30" i="41"/>
  <c r="N30" i="41" s="1"/>
  <c r="AK21" i="41"/>
  <c r="AL21" i="41" s="1"/>
  <c r="AK18" i="41"/>
  <c r="AL18" i="41" s="1"/>
  <c r="N18" i="41" s="1"/>
  <c r="AK17" i="41"/>
  <c r="AL17" i="41" s="1"/>
  <c r="N17" i="41" s="1"/>
  <c r="AK21" i="40"/>
  <c r="AL21" i="40" s="1"/>
  <c r="N21" i="40" s="1"/>
  <c r="AL12" i="40"/>
  <c r="N12" i="40" s="1"/>
  <c r="AL10" i="40"/>
  <c r="AL23" i="40"/>
  <c r="AK16" i="40"/>
  <c r="AL16" i="40" s="1"/>
  <c r="AL34" i="40"/>
  <c r="N34" i="40" s="1"/>
  <c r="AL18" i="40"/>
  <c r="N18" i="40" s="1"/>
  <c r="AK30" i="40"/>
  <c r="AL30" i="40" s="1"/>
  <c r="AH39" i="40"/>
  <c r="AI39" i="40" s="1"/>
  <c r="AK28" i="40"/>
  <c r="AL28" i="40" s="1"/>
  <c r="N28" i="40" s="1"/>
  <c r="AL10" i="39"/>
  <c r="AH39" i="39"/>
  <c r="AI39" i="39" s="1"/>
  <c r="AL22" i="39"/>
  <c r="AK34" i="39"/>
  <c r="AL34" i="39" s="1"/>
  <c r="N34" i="39" s="1"/>
  <c r="AL30" i="39"/>
  <c r="AK33" i="39"/>
  <c r="AL33" i="39" s="1"/>
  <c r="AK28" i="39"/>
  <c r="AL28" i="39" s="1"/>
  <c r="N28" i="39" s="1"/>
  <c r="AK10" i="39"/>
  <c r="AL26" i="39"/>
  <c r="AL15" i="39"/>
  <c r="N15" i="39" s="1"/>
  <c r="AK26" i="38"/>
  <c r="AL26" i="38" s="1"/>
  <c r="N26" i="38" s="1"/>
  <c r="AK17" i="38"/>
  <c r="AL17" i="38" s="1"/>
  <c r="N17" i="38" s="1"/>
  <c r="AK28" i="38"/>
  <c r="AL28" i="38" s="1"/>
  <c r="AK9" i="38"/>
  <c r="AL9" i="38" s="1"/>
  <c r="N9" i="38" s="1"/>
  <c r="AK18" i="38"/>
  <c r="AL18" i="38" s="1"/>
  <c r="N18" i="38" s="1"/>
  <c r="AL35" i="38"/>
  <c r="AK34" i="38"/>
  <c r="AL34" i="38" s="1"/>
  <c r="AK22" i="38"/>
  <c r="AL22" i="38" s="1"/>
  <c r="AK37" i="38"/>
  <c r="AL37" i="38" s="1"/>
  <c r="AK8" i="37"/>
  <c r="AL8" i="37" s="1"/>
  <c r="AH36" i="37"/>
  <c r="AI36" i="37" s="1"/>
  <c r="AK19" i="37"/>
  <c r="AL19" i="37" s="1"/>
  <c r="AK13" i="37"/>
  <c r="AL13" i="37" s="1"/>
  <c r="AK20" i="37"/>
  <c r="AL20" i="37" s="1"/>
  <c r="AK26" i="37"/>
  <c r="AL26" i="37" s="1"/>
  <c r="AK29" i="37"/>
  <c r="AL29" i="37" s="1"/>
  <c r="AI9" i="36"/>
  <c r="AJ9" i="36" s="1"/>
  <c r="O63" i="45"/>
  <c r="O64" i="45" s="1"/>
  <c r="O65" i="45" s="1"/>
  <c r="O66" i="45" s="1"/>
  <c r="F34" i="45"/>
  <c r="G34" i="45"/>
  <c r="G20" i="45"/>
  <c r="J15" i="45"/>
  <c r="J29" i="45"/>
  <c r="E34" i="45"/>
  <c r="E20" i="45"/>
  <c r="H29" i="45"/>
  <c r="P61" i="45"/>
  <c r="P47" i="45"/>
  <c r="Q61" i="45"/>
  <c r="Q47" i="45"/>
  <c r="N61" i="45"/>
  <c r="N47" i="45"/>
  <c r="O61" i="45"/>
  <c r="O47" i="45"/>
  <c r="G63" i="45"/>
  <c r="G64" i="45" s="1"/>
  <c r="G65" i="45" s="1"/>
  <c r="G66" i="45" s="1"/>
  <c r="B15" i="45"/>
  <c r="B29" i="45"/>
  <c r="B30" i="45" s="1"/>
  <c r="K29" i="45"/>
  <c r="K15" i="45"/>
  <c r="L29" i="45"/>
  <c r="L15" i="45"/>
  <c r="C15" i="45"/>
  <c r="C29" i="45"/>
  <c r="I29" i="45"/>
  <c r="I15" i="45"/>
  <c r="B61" i="45"/>
  <c r="B47" i="45"/>
  <c r="C63" i="45"/>
  <c r="C64" i="45" s="1"/>
  <c r="C65" i="45" s="1"/>
  <c r="C66" i="45" s="1"/>
  <c r="L61" i="45"/>
  <c r="L47" i="45"/>
  <c r="M61" i="45"/>
  <c r="M47" i="45"/>
  <c r="P29" i="45"/>
  <c r="P15" i="45"/>
  <c r="O29" i="45"/>
  <c r="O15" i="45"/>
  <c r="M29" i="45"/>
  <c r="M15" i="45"/>
  <c r="F61" i="45"/>
  <c r="F47" i="45"/>
  <c r="G61" i="45"/>
  <c r="G47" i="45"/>
  <c r="F35" i="45"/>
  <c r="F36" i="45" s="1"/>
  <c r="F42" i="45"/>
  <c r="C61" i="45"/>
  <c r="C47" i="45"/>
  <c r="D61" i="45"/>
  <c r="D47" i="45"/>
  <c r="N15" i="45"/>
  <c r="N29" i="45"/>
  <c r="D29" i="45"/>
  <c r="D15" i="45"/>
  <c r="H61" i="45"/>
  <c r="H47" i="45"/>
  <c r="E47" i="45"/>
  <c r="E61" i="45"/>
  <c r="I47" i="45"/>
  <c r="I61" i="45"/>
  <c r="J61" i="45"/>
  <c r="J47" i="45"/>
  <c r="K61" i="45"/>
  <c r="K47" i="45"/>
  <c r="N38" i="34" l="1"/>
  <c r="N32" i="38"/>
  <c r="N38" i="23"/>
  <c r="N38" i="33"/>
  <c r="AK33" i="44"/>
  <c r="AL33" i="44" s="1"/>
  <c r="AI9" i="43"/>
  <c r="AJ9" i="43" s="1"/>
  <c r="AH38" i="43"/>
  <c r="AH39" i="43" s="1"/>
  <c r="AI39" i="43" s="1"/>
  <c r="AK9" i="43"/>
  <c r="AL9" i="43" s="1"/>
  <c r="N9" i="43" s="1"/>
  <c r="N38" i="41"/>
  <c r="N38" i="40"/>
  <c r="N38" i="38"/>
  <c r="AK8" i="36"/>
  <c r="AL8" i="36" s="1"/>
  <c r="AK36" i="36"/>
  <c r="AL36" i="36" s="1"/>
  <c r="AK24" i="36"/>
  <c r="AL24" i="36" s="1"/>
  <c r="AH40" i="23"/>
  <c r="AI40" i="23" s="1"/>
  <c r="AI41" i="23" s="1"/>
  <c r="AH40" i="40"/>
  <c r="AI40" i="40" s="1"/>
  <c r="AI41" i="40" s="1"/>
  <c r="N38" i="39"/>
  <c r="AI41" i="38"/>
  <c r="AK7" i="36"/>
  <c r="AL7" i="36" s="1"/>
  <c r="N7" i="36" s="1"/>
  <c r="AK16" i="36"/>
  <c r="AL16" i="36" s="1"/>
  <c r="AK22" i="36"/>
  <c r="AL22" i="36" s="1"/>
  <c r="N38" i="35"/>
  <c r="AH40" i="35"/>
  <c r="AI40" i="35" s="1"/>
  <c r="AI41" i="35" s="1"/>
  <c r="AH40" i="34"/>
  <c r="AI40" i="34" s="1"/>
  <c r="AI41" i="34" s="1"/>
  <c r="AH40" i="33"/>
  <c r="AI40" i="33" s="1"/>
  <c r="AI41" i="33" s="1"/>
  <c r="AH39" i="44"/>
  <c r="AI39" i="44" s="1"/>
  <c r="AH40" i="39"/>
  <c r="AI40" i="39" s="1"/>
  <c r="AI41" i="39" s="1"/>
  <c r="AH37" i="37"/>
  <c r="AI37" i="37" s="1"/>
  <c r="AI38" i="37" s="1"/>
  <c r="AH39" i="36"/>
  <c r="AI39" i="36" s="1"/>
  <c r="AI38" i="36"/>
  <c r="AK9" i="36"/>
  <c r="AL9" i="36" s="1"/>
  <c r="E52" i="45"/>
  <c r="E59" i="45"/>
  <c r="F38" i="45"/>
  <c r="F37" i="45"/>
  <c r="K59" i="45"/>
  <c r="K52" i="45"/>
  <c r="H59" i="45"/>
  <c r="H52" i="45"/>
  <c r="C59" i="45"/>
  <c r="C52" i="45"/>
  <c r="G59" i="45"/>
  <c r="G52" i="45"/>
  <c r="M27" i="45"/>
  <c r="M20" i="45"/>
  <c r="P20" i="45"/>
  <c r="P27" i="45"/>
  <c r="L59" i="45"/>
  <c r="L52" i="45"/>
  <c r="C27" i="45"/>
  <c r="C20" i="45"/>
  <c r="O59" i="45"/>
  <c r="O52" i="45"/>
  <c r="Q59" i="45"/>
  <c r="Q52" i="45"/>
  <c r="I59" i="45"/>
  <c r="I52" i="45"/>
  <c r="N20" i="45"/>
  <c r="N27" i="45"/>
  <c r="I27" i="45"/>
  <c r="I20" i="45"/>
  <c r="L20" i="45"/>
  <c r="L27" i="45"/>
  <c r="C30" i="45"/>
  <c r="D30" i="45" s="1"/>
  <c r="E30" i="45" s="1"/>
  <c r="F30" i="45" s="1"/>
  <c r="G30" i="45" s="1"/>
  <c r="H30" i="45" s="1"/>
  <c r="I30" i="45" s="1"/>
  <c r="J30" i="45" s="1"/>
  <c r="K30" i="45" s="1"/>
  <c r="L30" i="45" s="1"/>
  <c r="M30" i="45" s="1"/>
  <c r="N30" i="45" s="1"/>
  <c r="O30" i="45" s="1"/>
  <c r="P30" i="45" s="1"/>
  <c r="B62" i="45" s="1"/>
  <c r="C62" i="45" s="1"/>
  <c r="D62" i="45" s="1"/>
  <c r="E62" i="45" s="1"/>
  <c r="F62" i="45" s="1"/>
  <c r="G62" i="45" s="1"/>
  <c r="H62" i="45" s="1"/>
  <c r="I62" i="45" s="1"/>
  <c r="J62" i="45" s="1"/>
  <c r="K62" i="45" s="1"/>
  <c r="L62" i="45" s="1"/>
  <c r="M62" i="45" s="1"/>
  <c r="N62" i="45" s="1"/>
  <c r="O62" i="45" s="1"/>
  <c r="P62" i="45" s="1"/>
  <c r="Q62" i="45" s="1"/>
  <c r="H20" i="45"/>
  <c r="H27" i="45"/>
  <c r="J27" i="45"/>
  <c r="J20" i="45"/>
  <c r="J59" i="45"/>
  <c r="J52" i="45"/>
  <c r="D20" i="45"/>
  <c r="D27" i="45"/>
  <c r="D59" i="45"/>
  <c r="D52" i="45"/>
  <c r="F59" i="45"/>
  <c r="F52" i="45"/>
  <c r="O27" i="45"/>
  <c r="O20" i="45"/>
  <c r="M59" i="45"/>
  <c r="M52" i="45"/>
  <c r="B27" i="45"/>
  <c r="B20" i="45"/>
  <c r="N59" i="45"/>
  <c r="N52" i="45"/>
  <c r="P59" i="45"/>
  <c r="P52" i="45"/>
  <c r="E42" i="45"/>
  <c r="E35" i="45"/>
  <c r="E36" i="45" s="1"/>
  <c r="G35" i="45"/>
  <c r="G36" i="45" s="1"/>
  <c r="G42" i="45"/>
  <c r="B59" i="45"/>
  <c r="B52" i="45"/>
  <c r="K27" i="45"/>
  <c r="K20" i="45"/>
  <c r="N33" i="44" l="1"/>
  <c r="N38" i="44" s="1"/>
  <c r="N38" i="43"/>
  <c r="AH40" i="43"/>
  <c r="AI40" i="43" s="1"/>
  <c r="AI41" i="43" s="1"/>
  <c r="AH40" i="44"/>
  <c r="AI40" i="44" s="1"/>
  <c r="AI41" i="44" s="1"/>
  <c r="AI40" i="36"/>
  <c r="N37" i="36" s="1"/>
  <c r="I42" i="45"/>
  <c r="I35" i="45"/>
  <c r="I36" i="45" s="1"/>
  <c r="O67" i="45"/>
  <c r="O68" i="45" s="1"/>
  <c r="O74" i="45"/>
  <c r="P42" i="45"/>
  <c r="P35" i="45"/>
  <c r="P36" i="45" s="1"/>
  <c r="B74" i="45"/>
  <c r="B67" i="45"/>
  <c r="B68" i="45" s="1"/>
  <c r="M74" i="45"/>
  <c r="M67" i="45"/>
  <c r="M68" i="45" s="1"/>
  <c r="C35" i="45"/>
  <c r="C36" i="45" s="1"/>
  <c r="C42" i="45"/>
  <c r="K35" i="45"/>
  <c r="K36" i="45" s="1"/>
  <c r="K42" i="45"/>
  <c r="P67" i="45"/>
  <c r="P68" i="45" s="1"/>
  <c r="P74" i="45"/>
  <c r="B35" i="45"/>
  <c r="B36" i="45" s="1"/>
  <c r="B42" i="45"/>
  <c r="O42" i="45"/>
  <c r="O35" i="45"/>
  <c r="O36" i="45" s="1"/>
  <c r="D67" i="45"/>
  <c r="D68" i="45" s="1"/>
  <c r="D74" i="45"/>
  <c r="J74" i="45"/>
  <c r="J67" i="45"/>
  <c r="J68" i="45" s="1"/>
  <c r="L42" i="45"/>
  <c r="L35" i="45"/>
  <c r="L36" i="45" s="1"/>
  <c r="N42" i="45"/>
  <c r="N35" i="45"/>
  <c r="N36" i="45" s="1"/>
  <c r="G67" i="45"/>
  <c r="G68" i="45" s="1"/>
  <c r="G74" i="45"/>
  <c r="H67" i="45"/>
  <c r="H68" i="45" s="1"/>
  <c r="H74" i="45"/>
  <c r="H35" i="45"/>
  <c r="H36" i="45" s="1"/>
  <c r="H42" i="45"/>
  <c r="P4" i="45"/>
  <c r="D4" i="45" s="1"/>
  <c r="G9" i="45"/>
  <c r="G10" i="45" s="1"/>
  <c r="D5" i="45" s="1"/>
  <c r="F39" i="45"/>
  <c r="N74" i="45"/>
  <c r="N67" i="45"/>
  <c r="N68" i="45" s="1"/>
  <c r="J35" i="45"/>
  <c r="J36" i="45" s="1"/>
  <c r="J42" i="45"/>
  <c r="L67" i="45"/>
  <c r="L68" i="45" s="1"/>
  <c r="L74" i="45"/>
  <c r="M42" i="45"/>
  <c r="M35" i="45"/>
  <c r="M36" i="45" s="1"/>
  <c r="C67" i="45"/>
  <c r="C68" i="45" s="1"/>
  <c r="C74" i="45"/>
  <c r="K67" i="45"/>
  <c r="K68" i="45" s="1"/>
  <c r="K74" i="45"/>
  <c r="G37" i="45"/>
  <c r="G38" i="45"/>
  <c r="I74" i="45"/>
  <c r="I67" i="45"/>
  <c r="I68" i="45" s="1"/>
  <c r="E38" i="45"/>
  <c r="E37" i="45"/>
  <c r="F74" i="45"/>
  <c r="F67" i="45"/>
  <c r="F68" i="45" s="1"/>
  <c r="D42" i="45"/>
  <c r="D35" i="45"/>
  <c r="D36" i="45" s="1"/>
  <c r="Q74" i="45"/>
  <c r="Q67" i="45"/>
  <c r="Q68" i="45" s="1"/>
  <c r="E74" i="45"/>
  <c r="E67" i="45"/>
  <c r="E68" i="45" s="1"/>
  <c r="E70" i="45" l="1"/>
  <c r="E69" i="45"/>
  <c r="G39" i="45"/>
  <c r="N37" i="45"/>
  <c r="N38" i="45"/>
  <c r="B70" i="45"/>
  <c r="B69" i="45"/>
  <c r="E39" i="45"/>
  <c r="C70" i="45"/>
  <c r="C69" i="45"/>
  <c r="L70" i="45"/>
  <c r="L69" i="45"/>
  <c r="H70" i="45"/>
  <c r="H69" i="45"/>
  <c r="P70" i="45"/>
  <c r="P69" i="45"/>
  <c r="C37" i="45"/>
  <c r="C38" i="45"/>
  <c r="O70" i="45"/>
  <c r="O69" i="45"/>
  <c r="D37" i="45"/>
  <c r="D38" i="45"/>
  <c r="N70" i="45"/>
  <c r="N69" i="45"/>
  <c r="O37" i="45"/>
  <c r="O38" i="45"/>
  <c r="F70" i="45"/>
  <c r="F69" i="45"/>
  <c r="I70" i="45"/>
  <c r="I69" i="45"/>
  <c r="M38" i="45"/>
  <c r="M37" i="45"/>
  <c r="L37" i="45"/>
  <c r="L38" i="45"/>
  <c r="M70" i="45"/>
  <c r="M69" i="45"/>
  <c r="P37" i="45"/>
  <c r="P38" i="45"/>
  <c r="I38" i="45"/>
  <c r="I37" i="45"/>
  <c r="J70" i="45"/>
  <c r="J69" i="45"/>
  <c r="Q70" i="45"/>
  <c r="Q69" i="45"/>
  <c r="K69" i="45"/>
  <c r="K70" i="45"/>
  <c r="J37" i="45"/>
  <c r="J38" i="45"/>
  <c r="H37" i="45"/>
  <c r="H38" i="45"/>
  <c r="G69" i="45"/>
  <c r="G70" i="45"/>
  <c r="D70" i="45"/>
  <c r="D69" i="45"/>
  <c r="B37" i="45"/>
  <c r="K9" i="45"/>
  <c r="B38" i="45"/>
  <c r="K38" i="45"/>
  <c r="K37" i="45"/>
  <c r="K71" i="45" l="1"/>
  <c r="P39" i="45"/>
  <c r="O39" i="45"/>
  <c r="B39" i="45"/>
  <c r="B40" i="45"/>
  <c r="B41" i="45" s="1"/>
  <c r="D71" i="45"/>
  <c r="J71" i="45"/>
  <c r="I71" i="45"/>
  <c r="H71" i="45"/>
  <c r="C71" i="45"/>
  <c r="B71" i="45"/>
  <c r="H39" i="45"/>
  <c r="C39" i="45"/>
  <c r="L9" i="45"/>
  <c r="K10" i="45"/>
  <c r="G71" i="45"/>
  <c r="J39" i="45"/>
  <c r="N39" i="45"/>
  <c r="K39" i="45"/>
  <c r="L39" i="45"/>
  <c r="D39" i="45"/>
  <c r="Q71" i="45"/>
  <c r="I39" i="45"/>
  <c r="M71" i="45"/>
  <c r="M39" i="45"/>
  <c r="F71" i="45"/>
  <c r="N71" i="45"/>
  <c r="O71" i="45"/>
  <c r="P71" i="45"/>
  <c r="L71" i="45"/>
  <c r="E71" i="45"/>
  <c r="C40" i="45" l="1"/>
  <c r="L10" i="45"/>
  <c r="P3" i="45" s="1"/>
  <c r="C41" i="45" l="1"/>
  <c r="D40" i="45"/>
  <c r="D41" i="45" l="1"/>
  <c r="E40" i="45"/>
  <c r="E41" i="45" l="1"/>
  <c r="F40" i="45"/>
  <c r="F41" i="45" l="1"/>
  <c r="G40" i="45"/>
  <c r="B3" i="36"/>
  <c r="M17" i="36"/>
  <c r="M16" i="36"/>
  <c r="M15" i="36"/>
  <c r="M14" i="36"/>
  <c r="M10" i="36"/>
  <c r="M8" i="36"/>
  <c r="G41" i="45" l="1"/>
  <c r="H40" i="45"/>
  <c r="C10" i="13"/>
  <c r="H41" i="45" l="1"/>
  <c r="I40" i="45"/>
  <c r="D22" i="13"/>
  <c r="E10" i="13"/>
  <c r="C11" i="13" s="1"/>
  <c r="E11" i="13" s="1"/>
  <c r="C12" i="13" s="1"/>
  <c r="E12" i="13" s="1"/>
  <c r="C13" i="13" s="1"/>
  <c r="E13" i="13" s="1"/>
  <c r="C14" i="13" s="1"/>
  <c r="E14" i="13" s="1"/>
  <c r="C15" i="13" s="1"/>
  <c r="E15" i="13" s="1"/>
  <c r="C16" i="13" s="1"/>
  <c r="E16" i="13" s="1"/>
  <c r="C17" i="13" s="1"/>
  <c r="E17" i="13" s="1"/>
  <c r="C18" i="13" s="1"/>
  <c r="E18" i="13" s="1"/>
  <c r="C19" i="13" s="1"/>
  <c r="E19" i="13" s="1"/>
  <c r="C20" i="13" s="1"/>
  <c r="E20" i="13" s="1"/>
  <c r="C21" i="13" s="1"/>
  <c r="E21" i="13" s="1"/>
  <c r="E22" i="13" s="1"/>
  <c r="I41" i="45" l="1"/>
  <c r="J40" i="45"/>
  <c r="J41" i="45" l="1"/>
  <c r="K40" i="45"/>
  <c r="R74" i="32"/>
  <c r="R67" i="32"/>
  <c r="R63" i="32"/>
  <c r="Q60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B60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B57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B55" i="32"/>
  <c r="Q44" i="32"/>
  <c r="Q51" i="32" s="1"/>
  <c r="Q47" i="32" s="1"/>
  <c r="P44" i="32"/>
  <c r="P51" i="32" s="1"/>
  <c r="P47" i="32" s="1"/>
  <c r="O44" i="32"/>
  <c r="O51" i="32" s="1"/>
  <c r="O47" i="32" s="1"/>
  <c r="N44" i="32"/>
  <c r="N51" i="32" s="1"/>
  <c r="N47" i="32" s="1"/>
  <c r="M44" i="32"/>
  <c r="M51" i="32" s="1"/>
  <c r="M47" i="32" s="1"/>
  <c r="L44" i="32"/>
  <c r="L51" i="32" s="1"/>
  <c r="L47" i="32" s="1"/>
  <c r="K44" i="32"/>
  <c r="K51" i="32" s="1"/>
  <c r="K47" i="32" s="1"/>
  <c r="J44" i="32"/>
  <c r="J51" i="32" s="1"/>
  <c r="J47" i="32" s="1"/>
  <c r="I44" i="32"/>
  <c r="I51" i="32" s="1"/>
  <c r="I47" i="32" s="1"/>
  <c r="H44" i="32"/>
  <c r="H51" i="32" s="1"/>
  <c r="H47" i="32" s="1"/>
  <c r="G44" i="32"/>
  <c r="G51" i="32" s="1"/>
  <c r="G47" i="32" s="1"/>
  <c r="F44" i="32"/>
  <c r="F51" i="32" s="1"/>
  <c r="F47" i="32" s="1"/>
  <c r="E44" i="32"/>
  <c r="E51" i="32" s="1"/>
  <c r="E47" i="32" s="1"/>
  <c r="D44" i="32"/>
  <c r="D51" i="32" s="1"/>
  <c r="D47" i="32" s="1"/>
  <c r="C44" i="32"/>
  <c r="C51" i="32" s="1"/>
  <c r="C47" i="32" s="1"/>
  <c r="B44" i="32"/>
  <c r="B51" i="32" s="1"/>
  <c r="B47" i="32" s="1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C28" i="32"/>
  <c r="B28" i="32"/>
  <c r="P25" i="32"/>
  <c r="O25" i="32"/>
  <c r="N25" i="32"/>
  <c r="M25" i="32"/>
  <c r="L25" i="32"/>
  <c r="K25" i="32"/>
  <c r="J25" i="32"/>
  <c r="I25" i="32"/>
  <c r="H25" i="32"/>
  <c r="G25" i="32"/>
  <c r="F25" i="32"/>
  <c r="E25" i="32"/>
  <c r="D25" i="32"/>
  <c r="C25" i="32"/>
  <c r="P23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B23" i="32"/>
  <c r="P12" i="32"/>
  <c r="P19" i="32" s="1"/>
  <c r="P15" i="32" s="1"/>
  <c r="O12" i="32"/>
  <c r="O19" i="32" s="1"/>
  <c r="O15" i="32" s="1"/>
  <c r="N12" i="32"/>
  <c r="N19" i="32" s="1"/>
  <c r="N15" i="32" s="1"/>
  <c r="M12" i="32"/>
  <c r="M19" i="32" s="1"/>
  <c r="M15" i="32" s="1"/>
  <c r="L12" i="32"/>
  <c r="L19" i="32" s="1"/>
  <c r="L15" i="32" s="1"/>
  <c r="K12" i="32"/>
  <c r="K19" i="32" s="1"/>
  <c r="K15" i="32" s="1"/>
  <c r="J12" i="32"/>
  <c r="J19" i="32" s="1"/>
  <c r="J15" i="32" s="1"/>
  <c r="I12" i="32"/>
  <c r="I19" i="32" s="1"/>
  <c r="I15" i="32" s="1"/>
  <c r="H12" i="32"/>
  <c r="H19" i="32" s="1"/>
  <c r="H15" i="32" s="1"/>
  <c r="G12" i="32"/>
  <c r="G19" i="32" s="1"/>
  <c r="G15" i="32" s="1"/>
  <c r="F12" i="32"/>
  <c r="F19" i="32" s="1"/>
  <c r="F15" i="32" s="1"/>
  <c r="E12" i="32"/>
  <c r="E19" i="32" s="1"/>
  <c r="E15" i="32" s="1"/>
  <c r="D12" i="32"/>
  <c r="D19" i="32" s="1"/>
  <c r="D15" i="32" s="1"/>
  <c r="C12" i="32"/>
  <c r="C19" i="32" s="1"/>
  <c r="C15" i="32" s="1"/>
  <c r="B12" i="32"/>
  <c r="M10" i="32"/>
  <c r="J10" i="32"/>
  <c r="H10" i="32"/>
  <c r="D10" i="32"/>
  <c r="C10" i="32"/>
  <c r="O9" i="32"/>
  <c r="M9" i="32"/>
  <c r="J9" i="32"/>
  <c r="H9" i="32"/>
  <c r="D9" i="32"/>
  <c r="C9" i="32"/>
  <c r="E9" i="32" s="1"/>
  <c r="E10" i="32" s="1"/>
  <c r="B9" i="32"/>
  <c r="B3" i="32"/>
  <c r="B12" i="31"/>
  <c r="B19" i="31" s="1"/>
  <c r="B15" i="31" s="1"/>
  <c r="R74" i="31"/>
  <c r="R67" i="31"/>
  <c r="R63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C60" i="31"/>
  <c r="B60" i="31"/>
  <c r="Q57" i="31"/>
  <c r="P57" i="31"/>
  <c r="O57" i="31"/>
  <c r="N57" i="31"/>
  <c r="M57" i="31"/>
  <c r="L57" i="31"/>
  <c r="K57" i="31"/>
  <c r="J57" i="31"/>
  <c r="I57" i="31"/>
  <c r="H57" i="31"/>
  <c r="G57" i="31"/>
  <c r="F57" i="31"/>
  <c r="E57" i="31"/>
  <c r="D57" i="31"/>
  <c r="C57" i="31"/>
  <c r="B57" i="31"/>
  <c r="Q55" i="31"/>
  <c r="P55" i="31"/>
  <c r="O55" i="31"/>
  <c r="N55" i="31"/>
  <c r="M55" i="31"/>
  <c r="L55" i="31"/>
  <c r="K55" i="31"/>
  <c r="J55" i="31"/>
  <c r="I55" i="31"/>
  <c r="H55" i="31"/>
  <c r="G55" i="31"/>
  <c r="F55" i="31"/>
  <c r="E55" i="31"/>
  <c r="D55" i="31"/>
  <c r="C55" i="31"/>
  <c r="B55" i="31"/>
  <c r="Q51" i="31"/>
  <c r="P44" i="31"/>
  <c r="P51" i="31" s="1"/>
  <c r="P47" i="31" s="1"/>
  <c r="O44" i="31"/>
  <c r="O51" i="31" s="1"/>
  <c r="O47" i="31" s="1"/>
  <c r="N44" i="31"/>
  <c r="N51" i="31" s="1"/>
  <c r="N47" i="31" s="1"/>
  <c r="M44" i="31"/>
  <c r="M51" i="31" s="1"/>
  <c r="M47" i="31" s="1"/>
  <c r="L44" i="31"/>
  <c r="L51" i="31" s="1"/>
  <c r="L47" i="31" s="1"/>
  <c r="K44" i="31"/>
  <c r="K51" i="31" s="1"/>
  <c r="K47" i="31" s="1"/>
  <c r="J44" i="31"/>
  <c r="J51" i="31" s="1"/>
  <c r="J47" i="31" s="1"/>
  <c r="I44" i="31"/>
  <c r="I51" i="31" s="1"/>
  <c r="I47" i="31" s="1"/>
  <c r="H44" i="31"/>
  <c r="H51" i="31" s="1"/>
  <c r="H47" i="31" s="1"/>
  <c r="G44" i="31"/>
  <c r="G51" i="31" s="1"/>
  <c r="G47" i="31" s="1"/>
  <c r="F44" i="31"/>
  <c r="F51" i="31" s="1"/>
  <c r="F47" i="31" s="1"/>
  <c r="E44" i="31"/>
  <c r="E51" i="31" s="1"/>
  <c r="E47" i="31" s="1"/>
  <c r="D44" i="31"/>
  <c r="D51" i="31" s="1"/>
  <c r="D47" i="31" s="1"/>
  <c r="C44" i="31"/>
  <c r="C51" i="31" s="1"/>
  <c r="C47" i="31" s="1"/>
  <c r="B44" i="31"/>
  <c r="B51" i="31" s="1"/>
  <c r="B47" i="31" s="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B28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B25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B23" i="31"/>
  <c r="P12" i="31"/>
  <c r="P19" i="31" s="1"/>
  <c r="P15" i="31" s="1"/>
  <c r="O12" i="31"/>
  <c r="O19" i="31" s="1"/>
  <c r="O15" i="31" s="1"/>
  <c r="N12" i="31"/>
  <c r="N19" i="31" s="1"/>
  <c r="N15" i="31" s="1"/>
  <c r="M12" i="31"/>
  <c r="M19" i="31" s="1"/>
  <c r="M15" i="31" s="1"/>
  <c r="L12" i="31"/>
  <c r="L19" i="31" s="1"/>
  <c r="L15" i="31" s="1"/>
  <c r="K12" i="31"/>
  <c r="K19" i="31" s="1"/>
  <c r="K15" i="31" s="1"/>
  <c r="J12" i="31"/>
  <c r="J19" i="31" s="1"/>
  <c r="J15" i="31" s="1"/>
  <c r="I12" i="31"/>
  <c r="I19" i="31" s="1"/>
  <c r="I15" i="31" s="1"/>
  <c r="H12" i="31"/>
  <c r="H19" i="31" s="1"/>
  <c r="H15" i="31" s="1"/>
  <c r="G12" i="31"/>
  <c r="G19" i="31" s="1"/>
  <c r="G15" i="31" s="1"/>
  <c r="F12" i="31"/>
  <c r="F19" i="31" s="1"/>
  <c r="F15" i="31" s="1"/>
  <c r="E12" i="31"/>
  <c r="E19" i="31" s="1"/>
  <c r="E15" i="31" s="1"/>
  <c r="D12" i="31"/>
  <c r="D19" i="31" s="1"/>
  <c r="D15" i="31" s="1"/>
  <c r="C12" i="31"/>
  <c r="C19" i="31" s="1"/>
  <c r="C15" i="31" s="1"/>
  <c r="M10" i="31"/>
  <c r="B22" i="31" s="1"/>
  <c r="C22" i="31" s="1"/>
  <c r="D22" i="31" s="1"/>
  <c r="E22" i="31" s="1"/>
  <c r="F22" i="31" s="1"/>
  <c r="G22" i="31" s="1"/>
  <c r="H22" i="31" s="1"/>
  <c r="I22" i="31" s="1"/>
  <c r="J22" i="31" s="1"/>
  <c r="K22" i="31" s="1"/>
  <c r="L22" i="31" s="1"/>
  <c r="M22" i="31" s="1"/>
  <c r="N22" i="31" s="1"/>
  <c r="O22" i="31" s="1"/>
  <c r="P22" i="31" s="1"/>
  <c r="B54" i="31" s="1"/>
  <c r="C54" i="31" s="1"/>
  <c r="D54" i="31" s="1"/>
  <c r="E54" i="31" s="1"/>
  <c r="F54" i="31" s="1"/>
  <c r="G54" i="31" s="1"/>
  <c r="H54" i="31" s="1"/>
  <c r="I54" i="31" s="1"/>
  <c r="J54" i="31" s="1"/>
  <c r="K54" i="31" s="1"/>
  <c r="L54" i="31" s="1"/>
  <c r="M54" i="31" s="1"/>
  <c r="N54" i="31" s="1"/>
  <c r="O54" i="31" s="1"/>
  <c r="P54" i="31" s="1"/>
  <c r="Q54" i="31" s="1"/>
  <c r="N10" i="31" s="1"/>
  <c r="J10" i="31"/>
  <c r="H10" i="31"/>
  <c r="D10" i="31"/>
  <c r="C10" i="31"/>
  <c r="O9" i="31"/>
  <c r="M9" i="31"/>
  <c r="B21" i="31" s="1"/>
  <c r="C21" i="31" s="1"/>
  <c r="D21" i="31" s="1"/>
  <c r="E21" i="31" s="1"/>
  <c r="F21" i="31" s="1"/>
  <c r="G21" i="31" s="1"/>
  <c r="H21" i="31" s="1"/>
  <c r="I21" i="31" s="1"/>
  <c r="J21" i="31" s="1"/>
  <c r="K21" i="31" s="1"/>
  <c r="L21" i="31" s="1"/>
  <c r="M21" i="31" s="1"/>
  <c r="N21" i="31" s="1"/>
  <c r="O21" i="31" s="1"/>
  <c r="P21" i="31" s="1"/>
  <c r="B53" i="31" s="1"/>
  <c r="C53" i="31" s="1"/>
  <c r="D53" i="31" s="1"/>
  <c r="E53" i="31" s="1"/>
  <c r="F53" i="31" s="1"/>
  <c r="G53" i="31" s="1"/>
  <c r="H53" i="31" s="1"/>
  <c r="I53" i="31" s="1"/>
  <c r="J53" i="31" s="1"/>
  <c r="K53" i="31" s="1"/>
  <c r="L53" i="31" s="1"/>
  <c r="M53" i="31" s="1"/>
  <c r="N53" i="31" s="1"/>
  <c r="O53" i="31" s="1"/>
  <c r="P53" i="31" s="1"/>
  <c r="Q53" i="31" s="1"/>
  <c r="N9" i="31" s="1"/>
  <c r="J9" i="31"/>
  <c r="H9" i="31"/>
  <c r="D9" i="31"/>
  <c r="C9" i="31"/>
  <c r="E9" i="31" s="1"/>
  <c r="E10" i="31" s="1"/>
  <c r="B9" i="31"/>
  <c r="B3" i="31"/>
  <c r="R74" i="30"/>
  <c r="R67" i="30"/>
  <c r="R63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Q57" i="30"/>
  <c r="P57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C57" i="30"/>
  <c r="B57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B55" i="30"/>
  <c r="Q44" i="30"/>
  <c r="Q51" i="30" s="1"/>
  <c r="Q47" i="30" s="1"/>
  <c r="P44" i="30"/>
  <c r="P51" i="30" s="1"/>
  <c r="P47" i="30" s="1"/>
  <c r="O44" i="30"/>
  <c r="O51" i="30" s="1"/>
  <c r="O47" i="30" s="1"/>
  <c r="N44" i="30"/>
  <c r="N51" i="30" s="1"/>
  <c r="N47" i="30" s="1"/>
  <c r="M44" i="30"/>
  <c r="M51" i="30" s="1"/>
  <c r="M47" i="30" s="1"/>
  <c r="L44" i="30"/>
  <c r="L51" i="30" s="1"/>
  <c r="L47" i="30" s="1"/>
  <c r="K44" i="30"/>
  <c r="K51" i="30" s="1"/>
  <c r="K47" i="30" s="1"/>
  <c r="J44" i="30"/>
  <c r="J51" i="30" s="1"/>
  <c r="J47" i="30" s="1"/>
  <c r="I44" i="30"/>
  <c r="I51" i="30" s="1"/>
  <c r="I47" i="30" s="1"/>
  <c r="H44" i="30"/>
  <c r="H51" i="30" s="1"/>
  <c r="H47" i="30" s="1"/>
  <c r="G44" i="30"/>
  <c r="G51" i="30" s="1"/>
  <c r="G47" i="30" s="1"/>
  <c r="F44" i="30"/>
  <c r="F51" i="30" s="1"/>
  <c r="F47" i="30" s="1"/>
  <c r="E44" i="30"/>
  <c r="E51" i="30" s="1"/>
  <c r="E47" i="30" s="1"/>
  <c r="D44" i="30"/>
  <c r="D51" i="30" s="1"/>
  <c r="D47" i="30" s="1"/>
  <c r="C44" i="30"/>
  <c r="C51" i="30" s="1"/>
  <c r="C47" i="30" s="1"/>
  <c r="B44" i="30"/>
  <c r="B51" i="30" s="1"/>
  <c r="B47" i="30" s="1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B25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P12" i="30"/>
  <c r="P19" i="30" s="1"/>
  <c r="P15" i="30" s="1"/>
  <c r="O12" i="30"/>
  <c r="O19" i="30" s="1"/>
  <c r="O15" i="30" s="1"/>
  <c r="N12" i="30"/>
  <c r="N19" i="30" s="1"/>
  <c r="N15" i="30" s="1"/>
  <c r="M12" i="30"/>
  <c r="M19" i="30" s="1"/>
  <c r="M15" i="30" s="1"/>
  <c r="L12" i="30"/>
  <c r="L19" i="30" s="1"/>
  <c r="L15" i="30" s="1"/>
  <c r="K12" i="30"/>
  <c r="K19" i="30" s="1"/>
  <c r="K15" i="30" s="1"/>
  <c r="J12" i="30"/>
  <c r="J19" i="30" s="1"/>
  <c r="J15" i="30" s="1"/>
  <c r="I12" i="30"/>
  <c r="I19" i="30" s="1"/>
  <c r="I15" i="30" s="1"/>
  <c r="H12" i="30"/>
  <c r="H19" i="30" s="1"/>
  <c r="H15" i="30" s="1"/>
  <c r="G12" i="30"/>
  <c r="G19" i="30" s="1"/>
  <c r="G15" i="30" s="1"/>
  <c r="F12" i="30"/>
  <c r="F19" i="30" s="1"/>
  <c r="F15" i="30" s="1"/>
  <c r="E12" i="30"/>
  <c r="E19" i="30" s="1"/>
  <c r="E15" i="30" s="1"/>
  <c r="D12" i="30"/>
  <c r="D19" i="30" s="1"/>
  <c r="D15" i="30" s="1"/>
  <c r="C12" i="30"/>
  <c r="C19" i="30" s="1"/>
  <c r="C15" i="30" s="1"/>
  <c r="B12" i="30"/>
  <c r="B19" i="30" s="1"/>
  <c r="B15" i="30" s="1"/>
  <c r="M10" i="30"/>
  <c r="B22" i="30" s="1"/>
  <c r="C22" i="30" s="1"/>
  <c r="D22" i="30" s="1"/>
  <c r="E22" i="30" s="1"/>
  <c r="F22" i="30" s="1"/>
  <c r="G22" i="30" s="1"/>
  <c r="H22" i="30" s="1"/>
  <c r="I22" i="30" s="1"/>
  <c r="J22" i="30" s="1"/>
  <c r="K22" i="30" s="1"/>
  <c r="L22" i="30" s="1"/>
  <c r="M22" i="30" s="1"/>
  <c r="N22" i="30" s="1"/>
  <c r="O22" i="30" s="1"/>
  <c r="P22" i="30" s="1"/>
  <c r="B54" i="30" s="1"/>
  <c r="C54" i="30" s="1"/>
  <c r="D54" i="30" s="1"/>
  <c r="E54" i="30" s="1"/>
  <c r="F54" i="30" s="1"/>
  <c r="G54" i="30" s="1"/>
  <c r="H54" i="30" s="1"/>
  <c r="I54" i="30" s="1"/>
  <c r="J54" i="30" s="1"/>
  <c r="K54" i="30" s="1"/>
  <c r="L54" i="30" s="1"/>
  <c r="M54" i="30" s="1"/>
  <c r="N54" i="30" s="1"/>
  <c r="O54" i="30" s="1"/>
  <c r="P54" i="30" s="1"/>
  <c r="Q54" i="30" s="1"/>
  <c r="N10" i="30" s="1"/>
  <c r="J10" i="30"/>
  <c r="H10" i="30"/>
  <c r="D10" i="30"/>
  <c r="C10" i="30"/>
  <c r="O9" i="30"/>
  <c r="M9" i="30"/>
  <c r="B21" i="30" s="1"/>
  <c r="C21" i="30" s="1"/>
  <c r="D21" i="30" s="1"/>
  <c r="E21" i="30" s="1"/>
  <c r="F21" i="30" s="1"/>
  <c r="G21" i="30" s="1"/>
  <c r="H21" i="30" s="1"/>
  <c r="I21" i="30" s="1"/>
  <c r="J21" i="30" s="1"/>
  <c r="K21" i="30" s="1"/>
  <c r="L21" i="30" s="1"/>
  <c r="M21" i="30" s="1"/>
  <c r="N21" i="30" s="1"/>
  <c r="O21" i="30" s="1"/>
  <c r="P21" i="30" s="1"/>
  <c r="B53" i="30" s="1"/>
  <c r="C53" i="30" s="1"/>
  <c r="D53" i="30" s="1"/>
  <c r="E53" i="30" s="1"/>
  <c r="F53" i="30" s="1"/>
  <c r="G53" i="30" s="1"/>
  <c r="H53" i="30" s="1"/>
  <c r="I53" i="30" s="1"/>
  <c r="J53" i="30" s="1"/>
  <c r="K53" i="30" s="1"/>
  <c r="L53" i="30" s="1"/>
  <c r="M53" i="30" s="1"/>
  <c r="N53" i="30" s="1"/>
  <c r="O53" i="30" s="1"/>
  <c r="P53" i="30" s="1"/>
  <c r="Q53" i="30" s="1"/>
  <c r="N9" i="30" s="1"/>
  <c r="J9" i="30"/>
  <c r="H9" i="30"/>
  <c r="D9" i="30"/>
  <c r="C9" i="30"/>
  <c r="E9" i="30" s="1"/>
  <c r="E10" i="30" s="1"/>
  <c r="B9" i="30"/>
  <c r="B3" i="30"/>
  <c r="B3" i="28"/>
  <c r="B3" i="26"/>
  <c r="B3" i="25"/>
  <c r="B3" i="24"/>
  <c r="B3" i="21"/>
  <c r="B3" i="18"/>
  <c r="B3" i="16"/>
  <c r="B3" i="14"/>
  <c r="R64" i="30" l="1"/>
  <c r="R65" i="30" s="1"/>
  <c r="R66" i="30" s="1"/>
  <c r="R64" i="31"/>
  <c r="R65" i="31" s="1"/>
  <c r="R66" i="31" s="1"/>
  <c r="K41" i="45"/>
  <c r="L40" i="45"/>
  <c r="R68" i="32"/>
  <c r="K58" i="32"/>
  <c r="I56" i="32"/>
  <c r="D24" i="32"/>
  <c r="H24" i="32"/>
  <c r="L24" i="32"/>
  <c r="P24" i="32"/>
  <c r="C26" i="30"/>
  <c r="O26" i="30"/>
  <c r="G26" i="30"/>
  <c r="H26" i="30"/>
  <c r="G24" i="31"/>
  <c r="G26" i="31"/>
  <c r="G58" i="30"/>
  <c r="C26" i="31"/>
  <c r="O26" i="31"/>
  <c r="K26" i="30"/>
  <c r="K58" i="30"/>
  <c r="D26" i="30"/>
  <c r="C58" i="30"/>
  <c r="K26" i="31"/>
  <c r="I56" i="31"/>
  <c r="E26" i="32"/>
  <c r="R68" i="30"/>
  <c r="B26" i="30"/>
  <c r="F26" i="30"/>
  <c r="J26" i="30"/>
  <c r="N26" i="30"/>
  <c r="F58" i="30"/>
  <c r="L29" i="31"/>
  <c r="E24" i="31"/>
  <c r="I24" i="31"/>
  <c r="B26" i="31"/>
  <c r="F26" i="31"/>
  <c r="J26" i="31"/>
  <c r="N26" i="31"/>
  <c r="D26" i="32"/>
  <c r="D31" i="32" s="1"/>
  <c r="D32" i="32" s="1"/>
  <c r="D33" i="32" s="1"/>
  <c r="D34" i="32" s="1"/>
  <c r="H26" i="32"/>
  <c r="L26" i="32"/>
  <c r="L31" i="32" s="1"/>
  <c r="L32" i="32" s="1"/>
  <c r="L33" i="32" s="1"/>
  <c r="L34" i="32" s="1"/>
  <c r="P26" i="32"/>
  <c r="E58" i="32"/>
  <c r="Q59" i="31"/>
  <c r="L26" i="30"/>
  <c r="P26" i="30"/>
  <c r="L58" i="30"/>
  <c r="P58" i="30"/>
  <c r="F29" i="31"/>
  <c r="F27" i="31"/>
  <c r="K24" i="31"/>
  <c r="D26" i="31"/>
  <c r="H26" i="31"/>
  <c r="L26" i="31"/>
  <c r="P26" i="31"/>
  <c r="F26" i="32"/>
  <c r="J26" i="32"/>
  <c r="N26" i="32"/>
  <c r="I26" i="32"/>
  <c r="E26" i="30"/>
  <c r="I26" i="30"/>
  <c r="M26" i="30"/>
  <c r="E58" i="30"/>
  <c r="Q58" i="30"/>
  <c r="D24" i="31"/>
  <c r="H24" i="31"/>
  <c r="L24" i="31"/>
  <c r="P24" i="31"/>
  <c r="E26" i="31"/>
  <c r="I26" i="31"/>
  <c r="M26" i="31"/>
  <c r="C26" i="32"/>
  <c r="K26" i="32"/>
  <c r="O26" i="32"/>
  <c r="C61" i="31"/>
  <c r="C59" i="31"/>
  <c r="G61" i="31"/>
  <c r="L61" i="31"/>
  <c r="M61" i="31"/>
  <c r="K59" i="31"/>
  <c r="F61" i="31"/>
  <c r="E61" i="32"/>
  <c r="E59" i="32"/>
  <c r="M61" i="32"/>
  <c r="D61" i="32"/>
  <c r="P61" i="32"/>
  <c r="I61" i="32"/>
  <c r="C61" i="32"/>
  <c r="C59" i="32"/>
  <c r="F61" i="32"/>
  <c r="J61" i="32"/>
  <c r="E29" i="32"/>
  <c r="K29" i="32"/>
  <c r="K27" i="32"/>
  <c r="J59" i="30"/>
  <c r="C61" i="30"/>
  <c r="C59" i="30"/>
  <c r="K61" i="30"/>
  <c r="K59" i="30"/>
  <c r="O59" i="30"/>
  <c r="D59" i="30"/>
  <c r="L61" i="30"/>
  <c r="L59" i="30"/>
  <c r="P59" i="30"/>
  <c r="F61" i="30"/>
  <c r="E61" i="30"/>
  <c r="E59" i="30"/>
  <c r="Q61" i="30"/>
  <c r="Q59" i="30"/>
  <c r="M29" i="30"/>
  <c r="M27" i="30"/>
  <c r="J27" i="30"/>
  <c r="G29" i="30"/>
  <c r="G27" i="30"/>
  <c r="O58" i="30"/>
  <c r="F56" i="30"/>
  <c r="E24" i="32"/>
  <c r="B24" i="32"/>
  <c r="F24" i="32"/>
  <c r="J24" i="32"/>
  <c r="N24" i="32"/>
  <c r="K24" i="32"/>
  <c r="G56" i="32"/>
  <c r="B24" i="31"/>
  <c r="J24" i="31"/>
  <c r="N24" i="31"/>
  <c r="F24" i="31"/>
  <c r="M24" i="31"/>
  <c r="C56" i="31"/>
  <c r="O56" i="31"/>
  <c r="C24" i="31"/>
  <c r="O24" i="31"/>
  <c r="F24" i="30"/>
  <c r="J24" i="30"/>
  <c r="M24" i="30"/>
  <c r="K24" i="30"/>
  <c r="H56" i="30"/>
  <c r="D24" i="30"/>
  <c r="L24" i="30"/>
  <c r="P24" i="30"/>
  <c r="E24" i="30"/>
  <c r="G24" i="30"/>
  <c r="B56" i="30"/>
  <c r="N56" i="30"/>
  <c r="K56" i="30"/>
  <c r="Q61" i="32"/>
  <c r="Q59" i="32"/>
  <c r="O61" i="32"/>
  <c r="O59" i="32"/>
  <c r="H29" i="32"/>
  <c r="N29" i="32"/>
  <c r="M29" i="32"/>
  <c r="R64" i="32"/>
  <c r="R65" i="32" s="1"/>
  <c r="R66" i="32" s="1"/>
  <c r="C29" i="32"/>
  <c r="I29" i="32"/>
  <c r="O29" i="32"/>
  <c r="D29" i="32"/>
  <c r="J29" i="32"/>
  <c r="P29" i="32"/>
  <c r="F29" i="32"/>
  <c r="L29" i="32"/>
  <c r="L61" i="32"/>
  <c r="G61" i="32"/>
  <c r="K59" i="32"/>
  <c r="G29" i="32"/>
  <c r="B61" i="32"/>
  <c r="H61" i="32"/>
  <c r="N61" i="32"/>
  <c r="C56" i="32"/>
  <c r="C58" i="32"/>
  <c r="I58" i="32"/>
  <c r="I63" i="32" s="1"/>
  <c r="O58" i="32"/>
  <c r="G24" i="32"/>
  <c r="M24" i="32"/>
  <c r="G26" i="32"/>
  <c r="M26" i="32"/>
  <c r="B56" i="32"/>
  <c r="H56" i="32"/>
  <c r="N56" i="32"/>
  <c r="K61" i="32"/>
  <c r="L56" i="32"/>
  <c r="F56" i="32"/>
  <c r="M56" i="32"/>
  <c r="F58" i="32"/>
  <c r="L58" i="32"/>
  <c r="C24" i="32"/>
  <c r="I24" i="32"/>
  <c r="O24" i="32"/>
  <c r="D56" i="32"/>
  <c r="J56" i="32"/>
  <c r="P56" i="32"/>
  <c r="O56" i="32"/>
  <c r="G58" i="32"/>
  <c r="G63" i="32" s="1"/>
  <c r="G64" i="32" s="1"/>
  <c r="G65" i="32" s="1"/>
  <c r="G66" i="32" s="1"/>
  <c r="M58" i="32"/>
  <c r="I64" i="32"/>
  <c r="I65" i="32" s="1"/>
  <c r="I66" i="32" s="1"/>
  <c r="P58" i="32"/>
  <c r="J58" i="32"/>
  <c r="D58" i="32"/>
  <c r="E56" i="32"/>
  <c r="K56" i="32"/>
  <c r="Q56" i="32"/>
  <c r="B58" i="32"/>
  <c r="H58" i="32"/>
  <c r="N58" i="32"/>
  <c r="Q58" i="32"/>
  <c r="C29" i="31"/>
  <c r="I29" i="31"/>
  <c r="O29" i="31"/>
  <c r="D29" i="31"/>
  <c r="O61" i="31"/>
  <c r="E29" i="31"/>
  <c r="K29" i="31"/>
  <c r="J29" i="31"/>
  <c r="G29" i="31"/>
  <c r="M29" i="31"/>
  <c r="P29" i="31"/>
  <c r="B29" i="31"/>
  <c r="B30" i="31" s="1"/>
  <c r="H29" i="31"/>
  <c r="N29" i="31"/>
  <c r="I61" i="31"/>
  <c r="C58" i="31"/>
  <c r="O58" i="31"/>
  <c r="L56" i="31"/>
  <c r="F56" i="31"/>
  <c r="N61" i="31"/>
  <c r="D56" i="31"/>
  <c r="J56" i="31"/>
  <c r="P56" i="31"/>
  <c r="E61" i="31"/>
  <c r="I58" i="31"/>
  <c r="E56" i="31"/>
  <c r="K56" i="31"/>
  <c r="Q56" i="31"/>
  <c r="K61" i="31"/>
  <c r="P58" i="31"/>
  <c r="J58" i="31"/>
  <c r="D58" i="31"/>
  <c r="D61" i="31"/>
  <c r="J61" i="31"/>
  <c r="P61" i="31"/>
  <c r="B61" i="31"/>
  <c r="G56" i="31"/>
  <c r="F58" i="31"/>
  <c r="L58" i="31"/>
  <c r="E58" i="31"/>
  <c r="Q61" i="31"/>
  <c r="R68" i="31"/>
  <c r="M56" i="31"/>
  <c r="G58" i="31"/>
  <c r="M58" i="31"/>
  <c r="K58" i="31"/>
  <c r="H61" i="31"/>
  <c r="B56" i="31"/>
  <c r="H56" i="31"/>
  <c r="N56" i="31"/>
  <c r="B58" i="31"/>
  <c r="H58" i="31"/>
  <c r="N58" i="31"/>
  <c r="Q58" i="31"/>
  <c r="D61" i="30"/>
  <c r="P29" i="30"/>
  <c r="D29" i="30"/>
  <c r="H29" i="30"/>
  <c r="H61" i="30"/>
  <c r="N29" i="30"/>
  <c r="I29" i="30"/>
  <c r="B61" i="30"/>
  <c r="N61" i="30"/>
  <c r="J29" i="30"/>
  <c r="F29" i="30"/>
  <c r="L29" i="30"/>
  <c r="M61" i="30"/>
  <c r="B29" i="30"/>
  <c r="B30" i="30" s="1"/>
  <c r="C29" i="30"/>
  <c r="O29" i="30"/>
  <c r="E29" i="30"/>
  <c r="K29" i="30"/>
  <c r="P27" i="30"/>
  <c r="D56" i="30"/>
  <c r="P56" i="30"/>
  <c r="Q56" i="30"/>
  <c r="M58" i="30"/>
  <c r="D58" i="30"/>
  <c r="J61" i="30"/>
  <c r="B24" i="30"/>
  <c r="H24" i="30"/>
  <c r="N24" i="30"/>
  <c r="C56" i="30"/>
  <c r="I56" i="30"/>
  <c r="O56" i="30"/>
  <c r="L56" i="30"/>
  <c r="I61" i="30"/>
  <c r="I24" i="30"/>
  <c r="J56" i="30"/>
  <c r="B58" i="30"/>
  <c r="H58" i="30"/>
  <c r="N58" i="30"/>
  <c r="I58" i="30"/>
  <c r="O61" i="30"/>
  <c r="G61" i="30"/>
  <c r="E56" i="30"/>
  <c r="J58" i="30"/>
  <c r="P61" i="30"/>
  <c r="C24" i="30"/>
  <c r="O24" i="30"/>
  <c r="G56" i="30"/>
  <c r="M56" i="30"/>
  <c r="R74" i="28"/>
  <c r="R67" i="28"/>
  <c r="R63" i="28"/>
  <c r="Q60" i="28"/>
  <c r="P60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C60" i="28"/>
  <c r="B60" i="28"/>
  <c r="Q57" i="28"/>
  <c r="P57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C57" i="28"/>
  <c r="B57" i="28"/>
  <c r="Q55" i="28"/>
  <c r="P55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C55" i="28"/>
  <c r="B55" i="28"/>
  <c r="Q51" i="28"/>
  <c r="P44" i="28"/>
  <c r="P51" i="28" s="1"/>
  <c r="P47" i="28" s="1"/>
  <c r="O44" i="28"/>
  <c r="O51" i="28" s="1"/>
  <c r="O47" i="28" s="1"/>
  <c r="N44" i="28"/>
  <c r="N51" i="28" s="1"/>
  <c r="N47" i="28" s="1"/>
  <c r="M44" i="28"/>
  <c r="M51" i="28" s="1"/>
  <c r="M47" i="28" s="1"/>
  <c r="L44" i="28"/>
  <c r="L51" i="28" s="1"/>
  <c r="L47" i="28" s="1"/>
  <c r="K44" i="28"/>
  <c r="K51" i="28" s="1"/>
  <c r="K47" i="28" s="1"/>
  <c r="J44" i="28"/>
  <c r="J51" i="28" s="1"/>
  <c r="J47" i="28" s="1"/>
  <c r="I44" i="28"/>
  <c r="I51" i="28" s="1"/>
  <c r="I47" i="28" s="1"/>
  <c r="H44" i="28"/>
  <c r="H51" i="28" s="1"/>
  <c r="H47" i="28" s="1"/>
  <c r="G44" i="28"/>
  <c r="G51" i="28" s="1"/>
  <c r="G47" i="28" s="1"/>
  <c r="F44" i="28"/>
  <c r="F51" i="28" s="1"/>
  <c r="F47" i="28" s="1"/>
  <c r="E44" i="28"/>
  <c r="E51" i="28" s="1"/>
  <c r="E47" i="28" s="1"/>
  <c r="D44" i="28"/>
  <c r="D51" i="28" s="1"/>
  <c r="D47" i="28" s="1"/>
  <c r="C44" i="28"/>
  <c r="C51" i="28" s="1"/>
  <c r="C47" i="28" s="1"/>
  <c r="B44" i="28"/>
  <c r="B51" i="28" s="1"/>
  <c r="B47" i="28" s="1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C28" i="28"/>
  <c r="B28" i="28"/>
  <c r="P25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C25" i="28"/>
  <c r="B25" i="28"/>
  <c r="P23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C23" i="28"/>
  <c r="B23" i="28"/>
  <c r="P12" i="28"/>
  <c r="P19" i="28" s="1"/>
  <c r="P15" i="28" s="1"/>
  <c r="O12" i="28"/>
  <c r="O19" i="28" s="1"/>
  <c r="O15" i="28" s="1"/>
  <c r="N12" i="28"/>
  <c r="N19" i="28" s="1"/>
  <c r="N15" i="28" s="1"/>
  <c r="M12" i="28"/>
  <c r="M19" i="28" s="1"/>
  <c r="M15" i="28" s="1"/>
  <c r="L12" i="28"/>
  <c r="L19" i="28" s="1"/>
  <c r="L15" i="28" s="1"/>
  <c r="K12" i="28"/>
  <c r="K19" i="28" s="1"/>
  <c r="K15" i="28" s="1"/>
  <c r="J12" i="28"/>
  <c r="J19" i="28" s="1"/>
  <c r="J15" i="28" s="1"/>
  <c r="I12" i="28"/>
  <c r="I19" i="28" s="1"/>
  <c r="I15" i="28" s="1"/>
  <c r="H12" i="28"/>
  <c r="H19" i="28" s="1"/>
  <c r="H15" i="28" s="1"/>
  <c r="G12" i="28"/>
  <c r="G19" i="28" s="1"/>
  <c r="G15" i="28" s="1"/>
  <c r="F12" i="28"/>
  <c r="F19" i="28" s="1"/>
  <c r="F15" i="28" s="1"/>
  <c r="E12" i="28"/>
  <c r="E19" i="28" s="1"/>
  <c r="E15" i="28" s="1"/>
  <c r="D12" i="28"/>
  <c r="D19" i="28" s="1"/>
  <c r="D15" i="28" s="1"/>
  <c r="C12" i="28"/>
  <c r="C19" i="28" s="1"/>
  <c r="C15" i="28" s="1"/>
  <c r="B12" i="28"/>
  <c r="B19" i="28" s="1"/>
  <c r="M10" i="28"/>
  <c r="B22" i="28" s="1"/>
  <c r="C22" i="28" s="1"/>
  <c r="D22" i="28" s="1"/>
  <c r="E22" i="28" s="1"/>
  <c r="F22" i="28" s="1"/>
  <c r="G22" i="28" s="1"/>
  <c r="H22" i="28" s="1"/>
  <c r="I22" i="28" s="1"/>
  <c r="J22" i="28" s="1"/>
  <c r="K22" i="28" s="1"/>
  <c r="L22" i="28" s="1"/>
  <c r="M22" i="28" s="1"/>
  <c r="N22" i="28" s="1"/>
  <c r="O22" i="28" s="1"/>
  <c r="P22" i="28" s="1"/>
  <c r="B54" i="28" s="1"/>
  <c r="C54" i="28" s="1"/>
  <c r="D54" i="28" s="1"/>
  <c r="E54" i="28" s="1"/>
  <c r="F54" i="28" s="1"/>
  <c r="G54" i="28" s="1"/>
  <c r="H54" i="28" s="1"/>
  <c r="I54" i="28" s="1"/>
  <c r="J54" i="28" s="1"/>
  <c r="K54" i="28" s="1"/>
  <c r="L54" i="28" s="1"/>
  <c r="M54" i="28" s="1"/>
  <c r="N54" i="28" s="1"/>
  <c r="O54" i="28" s="1"/>
  <c r="P54" i="28" s="1"/>
  <c r="Q54" i="28" s="1"/>
  <c r="N10" i="28" s="1"/>
  <c r="J10" i="28"/>
  <c r="H10" i="28"/>
  <c r="D10" i="28"/>
  <c r="C10" i="28"/>
  <c r="O9" i="28"/>
  <c r="M9" i="28"/>
  <c r="B21" i="28" s="1"/>
  <c r="C21" i="28" s="1"/>
  <c r="D21" i="28" s="1"/>
  <c r="E21" i="28" s="1"/>
  <c r="F21" i="28" s="1"/>
  <c r="G21" i="28" s="1"/>
  <c r="H21" i="28" s="1"/>
  <c r="I21" i="28" s="1"/>
  <c r="J21" i="28" s="1"/>
  <c r="K21" i="28" s="1"/>
  <c r="L21" i="28" s="1"/>
  <c r="M21" i="28" s="1"/>
  <c r="N21" i="28" s="1"/>
  <c r="O21" i="28" s="1"/>
  <c r="P21" i="28" s="1"/>
  <c r="B53" i="28" s="1"/>
  <c r="C53" i="28" s="1"/>
  <c r="D53" i="28" s="1"/>
  <c r="E53" i="28" s="1"/>
  <c r="F53" i="28" s="1"/>
  <c r="G53" i="28" s="1"/>
  <c r="H53" i="28" s="1"/>
  <c r="I53" i="28" s="1"/>
  <c r="J53" i="28" s="1"/>
  <c r="K53" i="28" s="1"/>
  <c r="L53" i="28" s="1"/>
  <c r="M53" i="28" s="1"/>
  <c r="N53" i="28" s="1"/>
  <c r="O53" i="28" s="1"/>
  <c r="P53" i="28" s="1"/>
  <c r="Q53" i="28" s="1"/>
  <c r="N9" i="28" s="1"/>
  <c r="J9" i="28"/>
  <c r="H9" i="28"/>
  <c r="D9" i="28"/>
  <c r="C9" i="28"/>
  <c r="E9" i="28" s="1"/>
  <c r="E10" i="28" s="1"/>
  <c r="B9" i="28"/>
  <c r="L41" i="45" l="1"/>
  <c r="M40" i="45"/>
  <c r="P31" i="32"/>
  <c r="P32" i="32" s="1"/>
  <c r="P33" i="32" s="1"/>
  <c r="P34" i="32" s="1"/>
  <c r="G63" i="30"/>
  <c r="G64" i="30" s="1"/>
  <c r="G65" i="30" s="1"/>
  <c r="G66" i="30" s="1"/>
  <c r="H31" i="32"/>
  <c r="H32" i="32" s="1"/>
  <c r="H33" i="32" s="1"/>
  <c r="H34" i="32" s="1"/>
  <c r="L63" i="30"/>
  <c r="L64" i="30" s="1"/>
  <c r="L65" i="30" s="1"/>
  <c r="L66" i="30" s="1"/>
  <c r="K63" i="32"/>
  <c r="K64" i="32" s="1"/>
  <c r="K65" i="32" s="1"/>
  <c r="K66" i="32" s="1"/>
  <c r="K63" i="30"/>
  <c r="K64" i="30" s="1"/>
  <c r="K65" i="30" s="1"/>
  <c r="K66" i="30" s="1"/>
  <c r="M31" i="30"/>
  <c r="M32" i="30" s="1"/>
  <c r="M33" i="30" s="1"/>
  <c r="M34" i="30" s="1"/>
  <c r="B31" i="30"/>
  <c r="B32" i="30" s="1"/>
  <c r="B33" i="30" s="1"/>
  <c r="B34" i="30" s="1"/>
  <c r="F63" i="30"/>
  <c r="F64" i="30" s="1"/>
  <c r="F65" i="30" s="1"/>
  <c r="F66" i="30" s="1"/>
  <c r="I31" i="32"/>
  <c r="I32" i="32" s="1"/>
  <c r="I33" i="32" s="1"/>
  <c r="I34" i="32" s="1"/>
  <c r="F31" i="30"/>
  <c r="F32" i="30" s="1"/>
  <c r="F33" i="30" s="1"/>
  <c r="F34" i="30" s="1"/>
  <c r="G31" i="31"/>
  <c r="G32" i="31" s="1"/>
  <c r="G33" i="31" s="1"/>
  <c r="G34" i="31" s="1"/>
  <c r="C31" i="30"/>
  <c r="C32" i="30" s="1"/>
  <c r="C33" i="30" s="1"/>
  <c r="C34" i="30" s="1"/>
  <c r="O63" i="31"/>
  <c r="O64" i="31" s="1"/>
  <c r="O65" i="31" s="1"/>
  <c r="O66" i="31" s="1"/>
  <c r="O31" i="30"/>
  <c r="O32" i="30" s="1"/>
  <c r="O33" i="30" s="1"/>
  <c r="O34" i="30" s="1"/>
  <c r="O31" i="32"/>
  <c r="O32" i="32" s="1"/>
  <c r="O33" i="32" s="1"/>
  <c r="O34" i="32" s="1"/>
  <c r="Q63" i="32"/>
  <c r="Q64" i="32" s="1"/>
  <c r="Q65" i="32" s="1"/>
  <c r="Q66" i="32" s="1"/>
  <c r="N31" i="32"/>
  <c r="N32" i="32" s="1"/>
  <c r="N33" i="32" s="1"/>
  <c r="N34" i="32" s="1"/>
  <c r="K31" i="31"/>
  <c r="K32" i="31" s="1"/>
  <c r="K33" i="31" s="1"/>
  <c r="K34" i="31" s="1"/>
  <c r="H31" i="30"/>
  <c r="H32" i="30" s="1"/>
  <c r="H33" i="30" s="1"/>
  <c r="H34" i="30" s="1"/>
  <c r="L31" i="31"/>
  <c r="L32" i="31" s="1"/>
  <c r="L33" i="31" s="1"/>
  <c r="L34" i="31" s="1"/>
  <c r="C31" i="32"/>
  <c r="C32" i="32" s="1"/>
  <c r="C33" i="32" s="1"/>
  <c r="C34" i="32" s="1"/>
  <c r="P31" i="30"/>
  <c r="P32" i="30" s="1"/>
  <c r="P33" i="30" s="1"/>
  <c r="P34" i="30" s="1"/>
  <c r="E63" i="30"/>
  <c r="E64" i="30" s="1"/>
  <c r="E65" i="30" s="1"/>
  <c r="E66" i="30" s="1"/>
  <c r="F31" i="31"/>
  <c r="F32" i="31" s="1"/>
  <c r="F33" i="31" s="1"/>
  <c r="F34" i="31" s="1"/>
  <c r="Q63" i="30"/>
  <c r="Q64" i="30" s="1"/>
  <c r="Q65" i="30" s="1"/>
  <c r="Q66" i="30" s="1"/>
  <c r="H31" i="31"/>
  <c r="H32" i="31" s="1"/>
  <c r="H33" i="31" s="1"/>
  <c r="H34" i="31" s="1"/>
  <c r="I63" i="31"/>
  <c r="I64" i="31" s="1"/>
  <c r="I65" i="31" s="1"/>
  <c r="I66" i="31" s="1"/>
  <c r="O31" i="31"/>
  <c r="O32" i="31" s="1"/>
  <c r="O33" i="31" s="1"/>
  <c r="O34" i="31" s="1"/>
  <c r="P31" i="31"/>
  <c r="P32" i="31" s="1"/>
  <c r="P33" i="31" s="1"/>
  <c r="P34" i="31" s="1"/>
  <c r="J31" i="32"/>
  <c r="J32" i="32" s="1"/>
  <c r="J33" i="32" s="1"/>
  <c r="J34" i="32" s="1"/>
  <c r="G31" i="30"/>
  <c r="G32" i="30" s="1"/>
  <c r="G33" i="30" s="1"/>
  <c r="G34" i="30" s="1"/>
  <c r="E31" i="32"/>
  <c r="E32" i="32" s="1"/>
  <c r="E33" i="32" s="1"/>
  <c r="E34" i="32" s="1"/>
  <c r="D31" i="31"/>
  <c r="D32" i="31" s="1"/>
  <c r="D33" i="31" s="1"/>
  <c r="D34" i="31" s="1"/>
  <c r="L31" i="30"/>
  <c r="L32" i="30" s="1"/>
  <c r="L33" i="30" s="1"/>
  <c r="L34" i="30" s="1"/>
  <c r="K31" i="30"/>
  <c r="K32" i="30" s="1"/>
  <c r="K33" i="30" s="1"/>
  <c r="K34" i="30" s="1"/>
  <c r="N31" i="31"/>
  <c r="N32" i="31" s="1"/>
  <c r="N33" i="31" s="1"/>
  <c r="N34" i="31" s="1"/>
  <c r="J31" i="30"/>
  <c r="J32" i="30" s="1"/>
  <c r="J33" i="30" s="1"/>
  <c r="J34" i="30" s="1"/>
  <c r="C31" i="31"/>
  <c r="C32" i="31" s="1"/>
  <c r="C33" i="31" s="1"/>
  <c r="C34" i="31" s="1"/>
  <c r="O63" i="30"/>
  <c r="O64" i="30" s="1"/>
  <c r="O65" i="30" s="1"/>
  <c r="O52" i="30" s="1"/>
  <c r="E31" i="30"/>
  <c r="E32" i="30" s="1"/>
  <c r="E33" i="30" s="1"/>
  <c r="E34" i="30" s="1"/>
  <c r="K31" i="32"/>
  <c r="K32" i="32" s="1"/>
  <c r="K33" i="32" s="1"/>
  <c r="K34" i="32" s="1"/>
  <c r="M31" i="31"/>
  <c r="M32" i="31" s="1"/>
  <c r="M33" i="31" s="1"/>
  <c r="M34" i="31" s="1"/>
  <c r="F31" i="32"/>
  <c r="F32" i="32" s="1"/>
  <c r="F33" i="32" s="1"/>
  <c r="F34" i="32" s="1"/>
  <c r="I31" i="31"/>
  <c r="I32" i="31" s="1"/>
  <c r="I33" i="31" s="1"/>
  <c r="I34" i="31" s="1"/>
  <c r="E31" i="31"/>
  <c r="E32" i="31" s="1"/>
  <c r="E33" i="31" s="1"/>
  <c r="E34" i="31" s="1"/>
  <c r="C63" i="30"/>
  <c r="C64" i="30" s="1"/>
  <c r="C65" i="30" s="1"/>
  <c r="C66" i="30" s="1"/>
  <c r="J31" i="31"/>
  <c r="J32" i="31" s="1"/>
  <c r="J33" i="31" s="1"/>
  <c r="J34" i="31" s="1"/>
  <c r="N31" i="30"/>
  <c r="N32" i="30" s="1"/>
  <c r="N33" i="30" s="1"/>
  <c r="N34" i="30" s="1"/>
  <c r="B31" i="31"/>
  <c r="B32" i="31" s="1"/>
  <c r="B33" i="31" s="1"/>
  <c r="B34" i="31" s="1"/>
  <c r="P20" i="30"/>
  <c r="P42" i="30" s="1"/>
  <c r="D63" i="30"/>
  <c r="D64" i="30" s="1"/>
  <c r="D65" i="30" s="1"/>
  <c r="D66" i="30" s="1"/>
  <c r="B63" i="32"/>
  <c r="B64" i="32" s="1"/>
  <c r="B65" i="32" s="1"/>
  <c r="B66" i="32" s="1"/>
  <c r="I31" i="30"/>
  <c r="I32" i="30" s="1"/>
  <c r="I33" i="30" s="1"/>
  <c r="I34" i="30" s="1"/>
  <c r="D31" i="30"/>
  <c r="D32" i="30" s="1"/>
  <c r="D33" i="30" s="1"/>
  <c r="D34" i="30" s="1"/>
  <c r="P63" i="30"/>
  <c r="P64" i="30" s="1"/>
  <c r="P65" i="30" s="1"/>
  <c r="P52" i="30" s="1"/>
  <c r="E63" i="32"/>
  <c r="E64" i="32" s="1"/>
  <c r="E65" i="32" s="1"/>
  <c r="E66" i="32" s="1"/>
  <c r="H29" i="28"/>
  <c r="E26" i="28"/>
  <c r="I26" i="28"/>
  <c r="M26" i="28"/>
  <c r="K56" i="28"/>
  <c r="R68" i="28"/>
  <c r="Q63" i="31"/>
  <c r="Q64" i="31" s="1"/>
  <c r="Q66" i="31" s="1"/>
  <c r="J63" i="32"/>
  <c r="J64" i="32" s="1"/>
  <c r="J65" i="32" s="1"/>
  <c r="J66" i="32" s="1"/>
  <c r="C63" i="32"/>
  <c r="C64" i="32" s="1"/>
  <c r="C65" i="32" s="1"/>
  <c r="C66" i="32" s="1"/>
  <c r="F24" i="28"/>
  <c r="K26" i="28"/>
  <c r="M58" i="28"/>
  <c r="F63" i="32"/>
  <c r="F64" i="32" s="1"/>
  <c r="F65" i="32" s="1"/>
  <c r="F66" i="32" s="1"/>
  <c r="C24" i="28"/>
  <c r="K24" i="28"/>
  <c r="P26" i="28"/>
  <c r="E59" i="31"/>
  <c r="G63" i="31"/>
  <c r="G64" i="31" s="1"/>
  <c r="G65" i="31" s="1"/>
  <c r="G66" i="31" s="1"/>
  <c r="O61" i="28"/>
  <c r="D61" i="28"/>
  <c r="D59" i="28"/>
  <c r="H61" i="28"/>
  <c r="L61" i="28"/>
  <c r="P61" i="28"/>
  <c r="C61" i="28"/>
  <c r="C59" i="28"/>
  <c r="E61" i="28"/>
  <c r="I61" i="28"/>
  <c r="M61" i="28"/>
  <c r="B61" i="28"/>
  <c r="J29" i="28"/>
  <c r="P29" i="28"/>
  <c r="G27" i="28"/>
  <c r="M29" i="28"/>
  <c r="N29" i="28"/>
  <c r="B29" i="28"/>
  <c r="B30" i="28" s="1"/>
  <c r="I59" i="30"/>
  <c r="P63" i="31"/>
  <c r="P64" i="31" s="1"/>
  <c r="P65" i="31" s="1"/>
  <c r="P66" i="31" s="1"/>
  <c r="E63" i="31"/>
  <c r="E64" i="31" s="1"/>
  <c r="E65" i="31" s="1"/>
  <c r="E66" i="31" s="1"/>
  <c r="N63" i="30"/>
  <c r="N64" i="30" s="1"/>
  <c r="N65" i="30" s="1"/>
  <c r="N66" i="30" s="1"/>
  <c r="H63" i="30"/>
  <c r="H64" i="30" s="1"/>
  <c r="H65" i="30" s="1"/>
  <c r="H66" i="30" s="1"/>
  <c r="Q61" i="28"/>
  <c r="L29" i="28"/>
  <c r="H26" i="28"/>
  <c r="P63" i="32"/>
  <c r="P64" i="32" s="1"/>
  <c r="P65" i="32" s="1"/>
  <c r="P66" i="32" s="1"/>
  <c r="C63" i="31"/>
  <c r="C64" i="31" s="1"/>
  <c r="C65" i="31" s="1"/>
  <c r="C52" i="31" s="1"/>
  <c r="F63" i="31"/>
  <c r="F64" i="31" s="1"/>
  <c r="F65" i="31" s="1"/>
  <c r="F66" i="31" s="1"/>
  <c r="N63" i="31"/>
  <c r="N64" i="31" s="1"/>
  <c r="N65" i="31" s="1"/>
  <c r="N66" i="31" s="1"/>
  <c r="K63" i="31"/>
  <c r="K64" i="31" s="1"/>
  <c r="K65" i="31" s="1"/>
  <c r="K66" i="31" s="1"/>
  <c r="M63" i="30"/>
  <c r="M64" i="30" s="1"/>
  <c r="M65" i="30" s="1"/>
  <c r="M66" i="30" s="1"/>
  <c r="B63" i="30"/>
  <c r="B64" i="30" s="1"/>
  <c r="B65" i="30" s="1"/>
  <c r="B66" i="30" s="1"/>
  <c r="L52" i="30"/>
  <c r="L67" i="30" s="1"/>
  <c r="L68" i="30" s="1"/>
  <c r="B24" i="28"/>
  <c r="N63" i="32"/>
  <c r="N64" i="32" s="1"/>
  <c r="N65" i="32" s="1"/>
  <c r="N66" i="32" s="1"/>
  <c r="Q52" i="32"/>
  <c r="M31" i="32"/>
  <c r="M32" i="32" s="1"/>
  <c r="M33" i="32" s="1"/>
  <c r="M34" i="32" s="1"/>
  <c r="O63" i="32"/>
  <c r="O64" i="32" s="1"/>
  <c r="O65" i="32" s="1"/>
  <c r="O66" i="32" s="1"/>
  <c r="H59" i="32"/>
  <c r="G52" i="32"/>
  <c r="G59" i="32"/>
  <c r="F27" i="32"/>
  <c r="E27" i="32"/>
  <c r="I27" i="32"/>
  <c r="D20" i="32"/>
  <c r="D27" i="32"/>
  <c r="H63" i="32"/>
  <c r="H64" i="32" s="1"/>
  <c r="H65" i="32" s="1"/>
  <c r="H66" i="32" s="1"/>
  <c r="M59" i="32"/>
  <c r="D59" i="32"/>
  <c r="G31" i="32"/>
  <c r="G32" i="32" s="1"/>
  <c r="G33" i="32" s="1"/>
  <c r="G34" i="32" s="1"/>
  <c r="P59" i="32"/>
  <c r="P20" i="32"/>
  <c r="P27" i="32"/>
  <c r="I59" i="32"/>
  <c r="I52" i="32"/>
  <c r="B59" i="32"/>
  <c r="G27" i="32"/>
  <c r="C27" i="32"/>
  <c r="M27" i="32"/>
  <c r="N27" i="32"/>
  <c r="J59" i="32"/>
  <c r="J52" i="32"/>
  <c r="F59" i="32"/>
  <c r="F52" i="32"/>
  <c r="D63" i="32"/>
  <c r="D64" i="32" s="1"/>
  <c r="D65" i="32" s="1"/>
  <c r="D66" i="32" s="1"/>
  <c r="M63" i="32"/>
  <c r="M64" i="32" s="1"/>
  <c r="M65" i="32" s="1"/>
  <c r="M66" i="32" s="1"/>
  <c r="L63" i="32"/>
  <c r="L64" i="32" s="1"/>
  <c r="L65" i="32" s="1"/>
  <c r="L66" i="32" s="1"/>
  <c r="J27" i="32"/>
  <c r="N59" i="32"/>
  <c r="K52" i="32"/>
  <c r="L59" i="32"/>
  <c r="L52" i="32"/>
  <c r="L27" i="32"/>
  <c r="L20" i="32"/>
  <c r="O27" i="32"/>
  <c r="H20" i="32"/>
  <c r="H27" i="32"/>
  <c r="N27" i="31"/>
  <c r="B59" i="31"/>
  <c r="J20" i="31"/>
  <c r="J27" i="31"/>
  <c r="H59" i="31"/>
  <c r="C66" i="31"/>
  <c r="L63" i="31"/>
  <c r="L64" i="31" s="1"/>
  <c r="L65" i="31" s="1"/>
  <c r="L66" i="31" s="1"/>
  <c r="P59" i="31"/>
  <c r="D63" i="31"/>
  <c r="D64" i="31" s="1"/>
  <c r="D65" i="31" s="1"/>
  <c r="D66" i="31" s="1"/>
  <c r="L27" i="31"/>
  <c r="O52" i="31"/>
  <c r="O59" i="31"/>
  <c r="G52" i="31"/>
  <c r="G59" i="31"/>
  <c r="K20" i="31"/>
  <c r="K27" i="31"/>
  <c r="D59" i="31"/>
  <c r="H63" i="31"/>
  <c r="H64" i="31" s="1"/>
  <c r="H65" i="31" s="1"/>
  <c r="H66" i="31" s="1"/>
  <c r="B63" i="31"/>
  <c r="B64" i="31" s="1"/>
  <c r="B65" i="31" s="1"/>
  <c r="B66" i="31" s="1"/>
  <c r="J63" i="31"/>
  <c r="J64" i="31" s="1"/>
  <c r="J65" i="31" s="1"/>
  <c r="J66" i="31" s="1"/>
  <c r="L59" i="31"/>
  <c r="I52" i="31"/>
  <c r="I59" i="31"/>
  <c r="B27" i="31"/>
  <c r="G27" i="31"/>
  <c r="G20" i="31"/>
  <c r="O27" i="31"/>
  <c r="M59" i="31"/>
  <c r="I27" i="31"/>
  <c r="P27" i="31"/>
  <c r="F59" i="31"/>
  <c r="M63" i="31"/>
  <c r="M64" i="31" s="1"/>
  <c r="M65" i="31" s="1"/>
  <c r="M66" i="31" s="1"/>
  <c r="J59" i="31"/>
  <c r="C30" i="31"/>
  <c r="D30" i="31" s="1"/>
  <c r="E30" i="31" s="1"/>
  <c r="F30" i="31" s="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B62" i="31" s="1"/>
  <c r="C62" i="31" s="1"/>
  <c r="D62" i="31" s="1"/>
  <c r="E62" i="31" s="1"/>
  <c r="F62" i="31" s="1"/>
  <c r="G62" i="31" s="1"/>
  <c r="H62" i="31" s="1"/>
  <c r="I62" i="31" s="1"/>
  <c r="J62" i="31" s="1"/>
  <c r="K62" i="31" s="1"/>
  <c r="L62" i="31" s="1"/>
  <c r="M62" i="31" s="1"/>
  <c r="N62" i="31" s="1"/>
  <c r="O62" i="31" s="1"/>
  <c r="P62" i="31" s="1"/>
  <c r="Q62" i="31" s="1"/>
  <c r="D20" i="31"/>
  <c r="D27" i="31"/>
  <c r="N52" i="31"/>
  <c r="N59" i="31"/>
  <c r="H27" i="31"/>
  <c r="M27" i="31"/>
  <c r="E20" i="31"/>
  <c r="E27" i="31"/>
  <c r="C27" i="31"/>
  <c r="C30" i="30"/>
  <c r="D30" i="30" s="1"/>
  <c r="E30" i="30" s="1"/>
  <c r="F30" i="30" s="1"/>
  <c r="G30" i="30" s="1"/>
  <c r="H30" i="30" s="1"/>
  <c r="I30" i="30" s="1"/>
  <c r="J30" i="30" s="1"/>
  <c r="K30" i="30" s="1"/>
  <c r="L30" i="30" s="1"/>
  <c r="M30" i="30" s="1"/>
  <c r="N30" i="30" s="1"/>
  <c r="O30" i="30" s="1"/>
  <c r="P30" i="30" s="1"/>
  <c r="B62" i="30" s="1"/>
  <c r="C62" i="30" s="1"/>
  <c r="D62" i="30" s="1"/>
  <c r="E62" i="30" s="1"/>
  <c r="F62" i="30" s="1"/>
  <c r="G62" i="30" s="1"/>
  <c r="H62" i="30" s="1"/>
  <c r="I62" i="30" s="1"/>
  <c r="J62" i="30" s="1"/>
  <c r="K62" i="30" s="1"/>
  <c r="L62" i="30" s="1"/>
  <c r="M62" i="30" s="1"/>
  <c r="N62" i="30" s="1"/>
  <c r="O62" i="30" s="1"/>
  <c r="P62" i="30" s="1"/>
  <c r="Q62" i="30" s="1"/>
  <c r="G59" i="30"/>
  <c r="H27" i="30"/>
  <c r="H20" i="30"/>
  <c r="F59" i="30"/>
  <c r="I63" i="30"/>
  <c r="I64" i="30" s="1"/>
  <c r="I65" i="30" s="1"/>
  <c r="I66" i="30" s="1"/>
  <c r="C27" i="30"/>
  <c r="M59" i="30"/>
  <c r="F20" i="30"/>
  <c r="F27" i="30"/>
  <c r="J52" i="30"/>
  <c r="B52" i="30"/>
  <c r="B59" i="30"/>
  <c r="N27" i="30"/>
  <c r="N20" i="30"/>
  <c r="J63" i="30"/>
  <c r="J64" i="30" s="1"/>
  <c r="J65" i="30" s="1"/>
  <c r="J66" i="30" s="1"/>
  <c r="K20" i="30"/>
  <c r="K27" i="30"/>
  <c r="H59" i="30"/>
  <c r="I27" i="30"/>
  <c r="D27" i="30"/>
  <c r="E27" i="30"/>
  <c r="N52" i="30"/>
  <c r="N59" i="30"/>
  <c r="O27" i="30"/>
  <c r="O20" i="30"/>
  <c r="B27" i="30"/>
  <c r="L20" i="30"/>
  <c r="L27" i="30"/>
  <c r="Q58" i="28"/>
  <c r="N24" i="28"/>
  <c r="G26" i="28"/>
  <c r="G56" i="28"/>
  <c r="I24" i="28"/>
  <c r="O24" i="28"/>
  <c r="C58" i="28"/>
  <c r="I58" i="28"/>
  <c r="O58" i="28"/>
  <c r="M24" i="28"/>
  <c r="M56" i="28"/>
  <c r="C26" i="28"/>
  <c r="O26" i="28"/>
  <c r="C56" i="28"/>
  <c r="O56" i="28"/>
  <c r="G24" i="28"/>
  <c r="J24" i="28"/>
  <c r="L26" i="28"/>
  <c r="G58" i="28"/>
  <c r="E24" i="28"/>
  <c r="D26" i="28"/>
  <c r="K58" i="28"/>
  <c r="O27" i="28"/>
  <c r="F29" i="28"/>
  <c r="C27" i="28"/>
  <c r="C29" i="28"/>
  <c r="K29" i="28"/>
  <c r="D27" i="28"/>
  <c r="E29" i="28"/>
  <c r="I29" i="28"/>
  <c r="F27" i="28"/>
  <c r="H59" i="28"/>
  <c r="D29" i="28"/>
  <c r="F61" i="28"/>
  <c r="J61" i="28"/>
  <c r="N61" i="28"/>
  <c r="G29" i="28"/>
  <c r="O29" i="28"/>
  <c r="G61" i="28"/>
  <c r="K61" i="28"/>
  <c r="Q56" i="28"/>
  <c r="P24" i="28"/>
  <c r="L24" i="28"/>
  <c r="H24" i="28"/>
  <c r="D24" i="28"/>
  <c r="N26" i="28"/>
  <c r="J26" i="28"/>
  <c r="F26" i="28"/>
  <c r="B26" i="28"/>
  <c r="I56" i="28"/>
  <c r="D58" i="28"/>
  <c r="H58" i="28"/>
  <c r="L58" i="28"/>
  <c r="P58" i="28"/>
  <c r="D56" i="28"/>
  <c r="H56" i="28"/>
  <c r="L56" i="28"/>
  <c r="P56" i="28"/>
  <c r="E58" i="28"/>
  <c r="R64" i="28"/>
  <c r="R65" i="28" s="1"/>
  <c r="R66" i="28" s="1"/>
  <c r="E56" i="28"/>
  <c r="E59" i="28"/>
  <c r="B56" i="28"/>
  <c r="F56" i="28"/>
  <c r="J56" i="28"/>
  <c r="N56" i="28"/>
  <c r="B58" i="28"/>
  <c r="F58" i="28"/>
  <c r="J58" i="28"/>
  <c r="N58" i="28"/>
  <c r="E52" i="30" l="1"/>
  <c r="D20" i="30"/>
  <c r="J20" i="30"/>
  <c r="J42" i="30" s="1"/>
  <c r="O52" i="32"/>
  <c r="O74" i="32" s="1"/>
  <c r="B52" i="32"/>
  <c r="B74" i="32" s="1"/>
  <c r="J52" i="31"/>
  <c r="J67" i="31" s="1"/>
  <c r="J68" i="31" s="1"/>
  <c r="L52" i="31"/>
  <c r="L74" i="31" s="1"/>
  <c r="D52" i="31"/>
  <c r="D67" i="31" s="1"/>
  <c r="D68" i="31" s="1"/>
  <c r="Q52" i="31"/>
  <c r="Q67" i="31" s="1"/>
  <c r="Q68" i="31" s="1"/>
  <c r="C20" i="31"/>
  <c r="C42" i="31" s="1"/>
  <c r="O20" i="31"/>
  <c r="O42" i="31" s="1"/>
  <c r="I52" i="30"/>
  <c r="I74" i="30" s="1"/>
  <c r="H52" i="30"/>
  <c r="H67" i="30" s="1"/>
  <c r="H68" i="30" s="1"/>
  <c r="C52" i="30"/>
  <c r="C74" i="30" s="1"/>
  <c r="C20" i="30"/>
  <c r="C35" i="30" s="1"/>
  <c r="C36" i="30" s="1"/>
  <c r="G20" i="30"/>
  <c r="G35" i="30" s="1"/>
  <c r="G36" i="30" s="1"/>
  <c r="G37" i="30" s="1"/>
  <c r="M20" i="30"/>
  <c r="M35" i="30" s="1"/>
  <c r="M36" i="30" s="1"/>
  <c r="M37" i="30" s="1"/>
  <c r="I20" i="30"/>
  <c r="I35" i="30" s="1"/>
  <c r="I36" i="30" s="1"/>
  <c r="D52" i="30"/>
  <c r="D67" i="30" s="1"/>
  <c r="D68" i="30" s="1"/>
  <c r="D69" i="30" s="1"/>
  <c r="O66" i="30"/>
  <c r="P66" i="30"/>
  <c r="F52" i="30"/>
  <c r="F74" i="30" s="1"/>
  <c r="E20" i="30"/>
  <c r="E35" i="30" s="1"/>
  <c r="E36" i="30" s="1"/>
  <c r="B20" i="30"/>
  <c r="B42" i="30" s="1"/>
  <c r="K52" i="31"/>
  <c r="K67" i="31" s="1"/>
  <c r="K68" i="31" s="1"/>
  <c r="P52" i="31"/>
  <c r="P74" i="31" s="1"/>
  <c r="M20" i="31"/>
  <c r="M35" i="31" s="1"/>
  <c r="M36" i="31" s="1"/>
  <c r="H20" i="31"/>
  <c r="H35" i="31" s="1"/>
  <c r="H36" i="31" s="1"/>
  <c r="L20" i="31"/>
  <c r="L35" i="31" s="1"/>
  <c r="L36" i="31" s="1"/>
  <c r="F20" i="31"/>
  <c r="F35" i="31" s="1"/>
  <c r="F36" i="31" s="1"/>
  <c r="F37" i="31" s="1"/>
  <c r="I20" i="31"/>
  <c r="I42" i="31" s="1"/>
  <c r="B20" i="31"/>
  <c r="B35" i="31" s="1"/>
  <c r="B36" i="31" s="1"/>
  <c r="N52" i="32"/>
  <c r="N74" i="32" s="1"/>
  <c r="P52" i="32"/>
  <c r="P74" i="32" s="1"/>
  <c r="E52" i="32"/>
  <c r="E67" i="32" s="1"/>
  <c r="E68" i="32" s="1"/>
  <c r="I20" i="32"/>
  <c r="I35" i="32" s="1"/>
  <c r="I36" i="32" s="1"/>
  <c r="E20" i="32"/>
  <c r="E35" i="32" s="1"/>
  <c r="E36" i="32" s="1"/>
  <c r="M20" i="32"/>
  <c r="M35" i="32" s="1"/>
  <c r="M36" i="32" s="1"/>
  <c r="J20" i="32"/>
  <c r="J42" i="32" s="1"/>
  <c r="G20" i="32"/>
  <c r="G35" i="32" s="1"/>
  <c r="G36" i="32" s="1"/>
  <c r="K20" i="32"/>
  <c r="K42" i="32" s="1"/>
  <c r="O20" i="32"/>
  <c r="O42" i="32" s="1"/>
  <c r="Q52" i="30"/>
  <c r="Q67" i="30" s="1"/>
  <c r="Q68" i="30" s="1"/>
  <c r="C52" i="32"/>
  <c r="C67" i="32" s="1"/>
  <c r="C68" i="32" s="1"/>
  <c r="D52" i="32"/>
  <c r="D74" i="32" s="1"/>
  <c r="K52" i="30"/>
  <c r="K67" i="30" s="1"/>
  <c r="K68" i="30" s="1"/>
  <c r="M52" i="30"/>
  <c r="M74" i="30" s="1"/>
  <c r="P20" i="31"/>
  <c r="P35" i="31" s="1"/>
  <c r="P36" i="31" s="1"/>
  <c r="M52" i="31"/>
  <c r="M74" i="31" s="1"/>
  <c r="H52" i="31"/>
  <c r="H74" i="31" s="1"/>
  <c r="B52" i="31"/>
  <c r="B67" i="31" s="1"/>
  <c r="B68" i="31" s="1"/>
  <c r="N20" i="32"/>
  <c r="N42" i="32" s="1"/>
  <c r="C20" i="32"/>
  <c r="C42" i="32" s="1"/>
  <c r="M52" i="32"/>
  <c r="M67" i="32" s="1"/>
  <c r="M68" i="32" s="1"/>
  <c r="G52" i="30"/>
  <c r="G67" i="30" s="1"/>
  <c r="G68" i="30" s="1"/>
  <c r="F52" i="31"/>
  <c r="F74" i="31" s="1"/>
  <c r="N20" i="31"/>
  <c r="N35" i="31" s="1"/>
  <c r="N36" i="31" s="1"/>
  <c r="F20" i="32"/>
  <c r="F35" i="32" s="1"/>
  <c r="F36" i="32" s="1"/>
  <c r="H52" i="32"/>
  <c r="H67" i="32" s="1"/>
  <c r="H68" i="32" s="1"/>
  <c r="E52" i="31"/>
  <c r="E74" i="31" s="1"/>
  <c r="M41" i="45"/>
  <c r="N40" i="45"/>
  <c r="I31" i="28"/>
  <c r="I32" i="28" s="1"/>
  <c r="I33" i="28" s="1"/>
  <c r="I34" i="28" s="1"/>
  <c r="P31" i="28"/>
  <c r="P32" i="28" s="1"/>
  <c r="P33" i="28" s="1"/>
  <c r="P34" i="28" s="1"/>
  <c r="M31" i="28"/>
  <c r="M32" i="28" s="1"/>
  <c r="M33" i="28" s="1"/>
  <c r="M34" i="28" s="1"/>
  <c r="N63" i="28"/>
  <c r="N64" i="28" s="1"/>
  <c r="N65" i="28" s="1"/>
  <c r="N66" i="28" s="1"/>
  <c r="C30" i="28"/>
  <c r="D30" i="28" s="1"/>
  <c r="E30" i="28" s="1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P30" i="28" s="1"/>
  <c r="B62" i="28" s="1"/>
  <c r="C62" i="28" s="1"/>
  <c r="D62" i="28" s="1"/>
  <c r="E62" i="28" s="1"/>
  <c r="F62" i="28" s="1"/>
  <c r="G62" i="28" s="1"/>
  <c r="H62" i="28" s="1"/>
  <c r="I62" i="28" s="1"/>
  <c r="J62" i="28" s="1"/>
  <c r="K62" i="28" s="1"/>
  <c r="L62" i="28" s="1"/>
  <c r="M62" i="28" s="1"/>
  <c r="N62" i="28" s="1"/>
  <c r="O62" i="28" s="1"/>
  <c r="P62" i="28" s="1"/>
  <c r="Q62" i="28" s="1"/>
  <c r="G9" i="28" s="1"/>
  <c r="G10" i="28" s="1"/>
  <c r="D5" i="28" s="1"/>
  <c r="K63" i="28"/>
  <c r="K64" i="28" s="1"/>
  <c r="K65" i="28" s="1"/>
  <c r="K66" i="28" s="1"/>
  <c r="E31" i="28"/>
  <c r="E32" i="28" s="1"/>
  <c r="E33" i="28" s="1"/>
  <c r="E34" i="28" s="1"/>
  <c r="P35" i="30"/>
  <c r="P36" i="30" s="1"/>
  <c r="P38" i="30" s="1"/>
  <c r="F31" i="28"/>
  <c r="F32" i="28" s="1"/>
  <c r="F33" i="28" s="1"/>
  <c r="F34" i="28" s="1"/>
  <c r="K31" i="28"/>
  <c r="K32" i="28" s="1"/>
  <c r="K33" i="28" s="1"/>
  <c r="K34" i="28" s="1"/>
  <c r="C31" i="28"/>
  <c r="C32" i="28" s="1"/>
  <c r="C33" i="28" s="1"/>
  <c r="C34" i="28" s="1"/>
  <c r="M63" i="28"/>
  <c r="M64" i="28" s="1"/>
  <c r="M65" i="28" s="1"/>
  <c r="M66" i="28" s="1"/>
  <c r="Q63" i="28"/>
  <c r="Q64" i="28" s="1"/>
  <c r="Q65" i="28" s="1"/>
  <c r="Q66" i="28" s="1"/>
  <c r="N31" i="28"/>
  <c r="N32" i="28" s="1"/>
  <c r="N33" i="28" s="1"/>
  <c r="N34" i="28" s="1"/>
  <c r="L31" i="28"/>
  <c r="L32" i="28" s="1"/>
  <c r="L33" i="28" s="1"/>
  <c r="L34" i="28" s="1"/>
  <c r="C63" i="28"/>
  <c r="C64" i="28" s="1"/>
  <c r="C65" i="28" s="1"/>
  <c r="J35" i="30"/>
  <c r="J36" i="30" s="1"/>
  <c r="L74" i="30"/>
  <c r="P63" i="28"/>
  <c r="P64" i="28" s="1"/>
  <c r="P65" i="28" s="1"/>
  <c r="P66" i="28" s="1"/>
  <c r="O63" i="28"/>
  <c r="O64" i="28" s="1"/>
  <c r="O65" i="28" s="1"/>
  <c r="O66" i="28" s="1"/>
  <c r="G63" i="28"/>
  <c r="G64" i="28" s="1"/>
  <c r="G65" i="28" s="1"/>
  <c r="G66" i="28" s="1"/>
  <c r="O31" i="28"/>
  <c r="O32" i="28" s="1"/>
  <c r="O33" i="28" s="1"/>
  <c r="O34" i="28" s="1"/>
  <c r="H31" i="28"/>
  <c r="H32" i="28" s="1"/>
  <c r="H33" i="28" s="1"/>
  <c r="H34" i="28" s="1"/>
  <c r="J31" i="28"/>
  <c r="J32" i="28" s="1"/>
  <c r="J33" i="28" s="1"/>
  <c r="J34" i="28" s="1"/>
  <c r="B31" i="28"/>
  <c r="B32" i="28" s="1"/>
  <c r="B33" i="28" s="1"/>
  <c r="B34" i="28" s="1"/>
  <c r="D31" i="28"/>
  <c r="D32" i="28" s="1"/>
  <c r="D33" i="28" s="1"/>
  <c r="D34" i="28" s="1"/>
  <c r="Q74" i="31"/>
  <c r="K74" i="32"/>
  <c r="K67" i="32"/>
  <c r="K68" i="32" s="1"/>
  <c r="I74" i="32"/>
  <c r="I67" i="32"/>
  <c r="I68" i="32" s="1"/>
  <c r="G74" i="32"/>
  <c r="G67" i="32"/>
  <c r="G68" i="32" s="1"/>
  <c r="L35" i="32"/>
  <c r="L36" i="32" s="1"/>
  <c r="L42" i="32"/>
  <c r="Q74" i="32"/>
  <c r="Q67" i="32"/>
  <c r="Q68" i="32" s="1"/>
  <c r="P42" i="32"/>
  <c r="P35" i="32"/>
  <c r="P36" i="32" s="1"/>
  <c r="F74" i="32"/>
  <c r="F67" i="32"/>
  <c r="F68" i="32" s="1"/>
  <c r="L74" i="32"/>
  <c r="L67" i="32"/>
  <c r="L68" i="32" s="1"/>
  <c r="D42" i="32"/>
  <c r="D35" i="32"/>
  <c r="D36" i="32" s="1"/>
  <c r="O35" i="32"/>
  <c r="O36" i="32" s="1"/>
  <c r="H42" i="32"/>
  <c r="H35" i="32"/>
  <c r="H36" i="32" s="1"/>
  <c r="J74" i="32"/>
  <c r="J67" i="32"/>
  <c r="J68" i="32" s="1"/>
  <c r="G9" i="31"/>
  <c r="G10" i="31" s="1"/>
  <c r="D5" i="31" s="1"/>
  <c r="P4" i="31"/>
  <c r="F3" i="34" s="1"/>
  <c r="N3" i="34" s="1"/>
  <c r="G35" i="31"/>
  <c r="G36" i="31" s="1"/>
  <c r="G42" i="31"/>
  <c r="D42" i="31"/>
  <c r="D35" i="31"/>
  <c r="D36" i="31" s="1"/>
  <c r="G74" i="31"/>
  <c r="G67" i="31"/>
  <c r="G68" i="31" s="1"/>
  <c r="E42" i="31"/>
  <c r="E35" i="31"/>
  <c r="E36" i="31" s="1"/>
  <c r="Q70" i="31"/>
  <c r="N74" i="31"/>
  <c r="N67" i="31"/>
  <c r="N68" i="31" s="1"/>
  <c r="I74" i="31"/>
  <c r="I67" i="31"/>
  <c r="I68" i="31" s="1"/>
  <c r="C74" i="31"/>
  <c r="C67" i="31"/>
  <c r="C68" i="31" s="1"/>
  <c r="O74" i="31"/>
  <c r="O67" i="31"/>
  <c r="O68" i="31" s="1"/>
  <c r="K42" i="31"/>
  <c r="K35" i="31"/>
  <c r="K36" i="31" s="1"/>
  <c r="J42" i="31"/>
  <c r="J35" i="31"/>
  <c r="J36" i="31" s="1"/>
  <c r="L69" i="30"/>
  <c r="L70" i="30"/>
  <c r="O74" i="30"/>
  <c r="O67" i="30"/>
  <c r="O68" i="30" s="1"/>
  <c r="B74" i="30"/>
  <c r="B67" i="30"/>
  <c r="B68" i="30" s="1"/>
  <c r="K35" i="30"/>
  <c r="K36" i="30" s="1"/>
  <c r="K42" i="30"/>
  <c r="E67" i="30"/>
  <c r="E68" i="30" s="1"/>
  <c r="E74" i="30"/>
  <c r="O42" i="30"/>
  <c r="O35" i="30"/>
  <c r="O36" i="30" s="1"/>
  <c r="D42" i="30"/>
  <c r="D35" i="30"/>
  <c r="D36" i="30" s="1"/>
  <c r="J74" i="30"/>
  <c r="J67" i="30"/>
  <c r="J68" i="30" s="1"/>
  <c r="G9" i="30"/>
  <c r="G10" i="30" s="1"/>
  <c r="D5" i="30" s="1"/>
  <c r="P4" i="30"/>
  <c r="F3" i="33" s="1"/>
  <c r="N3" i="33" s="1"/>
  <c r="H42" i="30"/>
  <c r="H35" i="30"/>
  <c r="H36" i="30" s="1"/>
  <c r="P74" i="30"/>
  <c r="P67" i="30"/>
  <c r="P68" i="30" s="1"/>
  <c r="N42" i="30"/>
  <c r="N35" i="30"/>
  <c r="N36" i="30" s="1"/>
  <c r="L35" i="30"/>
  <c r="L36" i="30" s="1"/>
  <c r="L42" i="30"/>
  <c r="N74" i="30"/>
  <c r="N67" i="30"/>
  <c r="N68" i="30" s="1"/>
  <c r="F35" i="30"/>
  <c r="F36" i="30" s="1"/>
  <c r="F42" i="30"/>
  <c r="J63" i="28"/>
  <c r="J64" i="28" s="1"/>
  <c r="J65" i="28" s="1"/>
  <c r="J66" i="28" s="1"/>
  <c r="L63" i="28"/>
  <c r="L64" i="28" s="1"/>
  <c r="L65" i="28" s="1"/>
  <c r="L66" i="28" s="1"/>
  <c r="F63" i="28"/>
  <c r="F64" i="28" s="1"/>
  <c r="F65" i="28" s="1"/>
  <c r="F66" i="28" s="1"/>
  <c r="G31" i="28"/>
  <c r="G32" i="28" s="1"/>
  <c r="G33" i="28" s="1"/>
  <c r="G34" i="28" s="1"/>
  <c r="I63" i="28"/>
  <c r="I64" i="28" s="1"/>
  <c r="I65" i="28" s="1"/>
  <c r="I66" i="28" s="1"/>
  <c r="J27" i="28"/>
  <c r="J59" i="28"/>
  <c r="I27" i="28"/>
  <c r="O59" i="28"/>
  <c r="G59" i="28"/>
  <c r="K27" i="28"/>
  <c r="M59" i="28"/>
  <c r="I59" i="28"/>
  <c r="B27" i="28"/>
  <c r="Q59" i="28"/>
  <c r="Q52" i="28"/>
  <c r="E63" i="28"/>
  <c r="E64" i="28" s="1"/>
  <c r="E65" i="28" s="1"/>
  <c r="E66" i="28" s="1"/>
  <c r="B59" i="28"/>
  <c r="B63" i="28"/>
  <c r="B64" i="28" s="1"/>
  <c r="B65" i="28" s="1"/>
  <c r="B66" i="28" s="1"/>
  <c r="C52" i="28"/>
  <c r="C66" i="28"/>
  <c r="L59" i="28"/>
  <c r="P59" i="28"/>
  <c r="H63" i="28"/>
  <c r="H64" i="28" s="1"/>
  <c r="H65" i="28" s="1"/>
  <c r="H66" i="28" s="1"/>
  <c r="N27" i="28"/>
  <c r="N20" i="28"/>
  <c r="N59" i="28"/>
  <c r="N52" i="28"/>
  <c r="F59" i="28"/>
  <c r="M20" i="28"/>
  <c r="M27" i="28"/>
  <c r="E27" i="28"/>
  <c r="D63" i="28"/>
  <c r="D64" i="28" s="1"/>
  <c r="D65" i="28" s="1"/>
  <c r="D66" i="28" s="1"/>
  <c r="P27" i="28"/>
  <c r="P20" i="28"/>
  <c r="K59" i="28"/>
  <c r="H27" i="28"/>
  <c r="L27" i="28"/>
  <c r="L20" i="28"/>
  <c r="R74" i="26"/>
  <c r="R67" i="26"/>
  <c r="R63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60" i="26"/>
  <c r="B60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B57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Q44" i="26"/>
  <c r="Q51" i="26" s="1"/>
  <c r="Q47" i="26" s="1"/>
  <c r="P44" i="26"/>
  <c r="P51" i="26" s="1"/>
  <c r="P47" i="26" s="1"/>
  <c r="O44" i="26"/>
  <c r="O51" i="26" s="1"/>
  <c r="O47" i="26" s="1"/>
  <c r="N44" i="26"/>
  <c r="N51" i="26" s="1"/>
  <c r="N47" i="26" s="1"/>
  <c r="M44" i="26"/>
  <c r="M51" i="26" s="1"/>
  <c r="L44" i="26"/>
  <c r="L51" i="26" s="1"/>
  <c r="L47" i="26" s="1"/>
  <c r="K44" i="26"/>
  <c r="K51" i="26" s="1"/>
  <c r="K47" i="26" s="1"/>
  <c r="J44" i="26"/>
  <c r="J51" i="26" s="1"/>
  <c r="I44" i="26"/>
  <c r="I51" i="26" s="1"/>
  <c r="I47" i="26" s="1"/>
  <c r="H44" i="26"/>
  <c r="H51" i="26" s="1"/>
  <c r="G44" i="26"/>
  <c r="G51" i="26" s="1"/>
  <c r="G47" i="26" s="1"/>
  <c r="F44" i="26"/>
  <c r="F51" i="26" s="1"/>
  <c r="E44" i="26"/>
  <c r="E51" i="26" s="1"/>
  <c r="E47" i="26" s="1"/>
  <c r="D44" i="26"/>
  <c r="D51" i="26" s="1"/>
  <c r="D47" i="26" s="1"/>
  <c r="C44" i="26"/>
  <c r="C51" i="26" s="1"/>
  <c r="C47" i="26" s="1"/>
  <c r="B44" i="26"/>
  <c r="B51" i="26" s="1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B28" i="26"/>
  <c r="P25" i="26"/>
  <c r="O25" i="26"/>
  <c r="N25" i="26"/>
  <c r="M25" i="26"/>
  <c r="L25" i="26"/>
  <c r="K25" i="26"/>
  <c r="J25" i="26"/>
  <c r="I25" i="26"/>
  <c r="H25" i="26"/>
  <c r="G25" i="26"/>
  <c r="F25" i="26"/>
  <c r="E25" i="26"/>
  <c r="D25" i="26"/>
  <c r="C25" i="26"/>
  <c r="B25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P12" i="26"/>
  <c r="P19" i="26" s="1"/>
  <c r="O12" i="26"/>
  <c r="O19" i="26" s="1"/>
  <c r="O15" i="26" s="1"/>
  <c r="N12" i="26"/>
  <c r="N19" i="26" s="1"/>
  <c r="N15" i="26" s="1"/>
  <c r="M12" i="26"/>
  <c r="M19" i="26" s="1"/>
  <c r="M15" i="26" s="1"/>
  <c r="L12" i="26"/>
  <c r="L19" i="26" s="1"/>
  <c r="L15" i="26" s="1"/>
  <c r="K12" i="26"/>
  <c r="K19" i="26" s="1"/>
  <c r="K15" i="26" s="1"/>
  <c r="J12" i="26"/>
  <c r="J19" i="26" s="1"/>
  <c r="J15" i="26" s="1"/>
  <c r="I12" i="26"/>
  <c r="I19" i="26" s="1"/>
  <c r="I15" i="26" s="1"/>
  <c r="H12" i="26"/>
  <c r="H19" i="26" s="1"/>
  <c r="G12" i="26"/>
  <c r="G19" i="26" s="1"/>
  <c r="G15" i="26" s="1"/>
  <c r="F12" i="26"/>
  <c r="F19" i="26" s="1"/>
  <c r="F15" i="26" s="1"/>
  <c r="E12" i="26"/>
  <c r="E19" i="26" s="1"/>
  <c r="E15" i="26" s="1"/>
  <c r="D12" i="26"/>
  <c r="D19" i="26" s="1"/>
  <c r="C12" i="26"/>
  <c r="C19" i="26" s="1"/>
  <c r="C15" i="26" s="1"/>
  <c r="B12" i="26"/>
  <c r="B19" i="26" s="1"/>
  <c r="B15" i="26" s="1"/>
  <c r="M10" i="26"/>
  <c r="B22" i="26" s="1"/>
  <c r="C22" i="26" s="1"/>
  <c r="D22" i="26" s="1"/>
  <c r="E22" i="26" s="1"/>
  <c r="F22" i="26" s="1"/>
  <c r="G22" i="26" s="1"/>
  <c r="H22" i="26" s="1"/>
  <c r="I22" i="26" s="1"/>
  <c r="J22" i="26" s="1"/>
  <c r="K22" i="26" s="1"/>
  <c r="L22" i="26" s="1"/>
  <c r="M22" i="26" s="1"/>
  <c r="N22" i="26" s="1"/>
  <c r="O22" i="26" s="1"/>
  <c r="P22" i="26" s="1"/>
  <c r="B54" i="26" s="1"/>
  <c r="C54" i="26" s="1"/>
  <c r="D54" i="26" s="1"/>
  <c r="E54" i="26" s="1"/>
  <c r="F54" i="26" s="1"/>
  <c r="G54" i="26" s="1"/>
  <c r="H54" i="26" s="1"/>
  <c r="I54" i="26" s="1"/>
  <c r="J54" i="26" s="1"/>
  <c r="K54" i="26" s="1"/>
  <c r="L54" i="26" s="1"/>
  <c r="M54" i="26" s="1"/>
  <c r="N54" i="26" s="1"/>
  <c r="O54" i="26" s="1"/>
  <c r="P54" i="26" s="1"/>
  <c r="Q54" i="26" s="1"/>
  <c r="N10" i="26" s="1"/>
  <c r="J10" i="26"/>
  <c r="H10" i="26"/>
  <c r="D10" i="26"/>
  <c r="C10" i="26"/>
  <c r="O9" i="26"/>
  <c r="M9" i="26"/>
  <c r="B21" i="26" s="1"/>
  <c r="C21" i="26" s="1"/>
  <c r="D21" i="26" s="1"/>
  <c r="E21" i="26" s="1"/>
  <c r="F21" i="26" s="1"/>
  <c r="G21" i="26" s="1"/>
  <c r="H21" i="26" s="1"/>
  <c r="I21" i="26" s="1"/>
  <c r="J21" i="26" s="1"/>
  <c r="K21" i="26" s="1"/>
  <c r="L21" i="26" s="1"/>
  <c r="M21" i="26" s="1"/>
  <c r="N21" i="26" s="1"/>
  <c r="O21" i="26" s="1"/>
  <c r="P21" i="26" s="1"/>
  <c r="B53" i="26" s="1"/>
  <c r="C53" i="26" s="1"/>
  <c r="D53" i="26" s="1"/>
  <c r="E53" i="26" s="1"/>
  <c r="F53" i="26" s="1"/>
  <c r="G53" i="26" s="1"/>
  <c r="H53" i="26" s="1"/>
  <c r="I53" i="26" s="1"/>
  <c r="J53" i="26" s="1"/>
  <c r="K53" i="26" s="1"/>
  <c r="L53" i="26" s="1"/>
  <c r="M53" i="26" s="1"/>
  <c r="N53" i="26" s="1"/>
  <c r="O53" i="26" s="1"/>
  <c r="P53" i="26" s="1"/>
  <c r="Q53" i="26" s="1"/>
  <c r="N9" i="26" s="1"/>
  <c r="J9" i="26"/>
  <c r="H9" i="26"/>
  <c r="D9" i="26"/>
  <c r="C9" i="26"/>
  <c r="E9" i="26" s="1"/>
  <c r="E10" i="26" s="1"/>
  <c r="B9" i="26"/>
  <c r="M61" i="26" l="1"/>
  <c r="M47" i="26"/>
  <c r="F61" i="26"/>
  <c r="F47" i="26"/>
  <c r="J61" i="26"/>
  <c r="J47" i="26"/>
  <c r="H61" i="26"/>
  <c r="H47" i="26"/>
  <c r="B61" i="26"/>
  <c r="B47" i="26"/>
  <c r="D29" i="26"/>
  <c r="D15" i="26"/>
  <c r="P29" i="26"/>
  <c r="P15" i="26"/>
  <c r="H29" i="26"/>
  <c r="H15" i="26"/>
  <c r="O52" i="28"/>
  <c r="O67" i="28" s="1"/>
  <c r="O68" i="28" s="1"/>
  <c r="O69" i="28" s="1"/>
  <c r="E52" i="28"/>
  <c r="G52" i="28"/>
  <c r="G74" i="28" s="1"/>
  <c r="I20" i="28"/>
  <c r="I35" i="28" s="1"/>
  <c r="I36" i="28" s="1"/>
  <c r="F67" i="30"/>
  <c r="F68" i="30" s="1"/>
  <c r="F69" i="30" s="1"/>
  <c r="D74" i="31"/>
  <c r="E74" i="32"/>
  <c r="B67" i="32"/>
  <c r="B68" i="32" s="1"/>
  <c r="B69" i="32" s="1"/>
  <c r="B42" i="31"/>
  <c r="P67" i="32"/>
  <c r="P68" i="32" s="1"/>
  <c r="P70" i="32" s="1"/>
  <c r="O67" i="32"/>
  <c r="O68" i="32" s="1"/>
  <c r="O69" i="32" s="1"/>
  <c r="I42" i="32"/>
  <c r="J35" i="32"/>
  <c r="J36" i="32" s="1"/>
  <c r="J37" i="32" s="1"/>
  <c r="E42" i="32"/>
  <c r="P67" i="31"/>
  <c r="P68" i="31" s="1"/>
  <c r="P69" i="31" s="1"/>
  <c r="L67" i="31"/>
  <c r="L68" i="31" s="1"/>
  <c r="L70" i="31" s="1"/>
  <c r="K74" i="31"/>
  <c r="I35" i="31"/>
  <c r="I36" i="31" s="1"/>
  <c r="I38" i="31" s="1"/>
  <c r="F38" i="31"/>
  <c r="F39" i="31" s="1"/>
  <c r="F42" i="31"/>
  <c r="C35" i="31"/>
  <c r="C36" i="31" s="1"/>
  <c r="C37" i="31" s="1"/>
  <c r="J74" i="31"/>
  <c r="I67" i="30"/>
  <c r="I68" i="30" s="1"/>
  <c r="I70" i="30" s="1"/>
  <c r="I71" i="30" s="1"/>
  <c r="C67" i="30"/>
  <c r="C68" i="30" s="1"/>
  <c r="C69" i="30" s="1"/>
  <c r="I42" i="30"/>
  <c r="G38" i="30"/>
  <c r="G39" i="30" s="1"/>
  <c r="C42" i="30"/>
  <c r="H74" i="30"/>
  <c r="Q74" i="30"/>
  <c r="N67" i="32"/>
  <c r="N68" i="32" s="1"/>
  <c r="N69" i="32" s="1"/>
  <c r="G42" i="32"/>
  <c r="M42" i="32"/>
  <c r="O35" i="31"/>
  <c r="O36" i="31" s="1"/>
  <c r="O37" i="31" s="1"/>
  <c r="L42" i="31"/>
  <c r="M42" i="31"/>
  <c r="G74" i="30"/>
  <c r="M38" i="30"/>
  <c r="M39" i="30" s="1"/>
  <c r="E42" i="30"/>
  <c r="M42" i="30"/>
  <c r="G42" i="30"/>
  <c r="D70" i="30"/>
  <c r="D71" i="30" s="1"/>
  <c r="D74" i="30"/>
  <c r="B35" i="30"/>
  <c r="B36" i="30" s="1"/>
  <c r="H52" i="28"/>
  <c r="H74" i="28" s="1"/>
  <c r="I52" i="28"/>
  <c r="I67" i="28" s="1"/>
  <c r="I68" i="28" s="1"/>
  <c r="J52" i="28"/>
  <c r="J67" i="28" s="1"/>
  <c r="J68" i="28" s="1"/>
  <c r="P52" i="28"/>
  <c r="P74" i="28" s="1"/>
  <c r="F20" i="28"/>
  <c r="F42" i="28" s="1"/>
  <c r="K20" i="28"/>
  <c r="K42" i="28" s="1"/>
  <c r="E20" i="28"/>
  <c r="E42" i="28" s="1"/>
  <c r="C20" i="28"/>
  <c r="C35" i="28" s="1"/>
  <c r="C36" i="28" s="1"/>
  <c r="C37" i="28" s="1"/>
  <c r="J20" i="28"/>
  <c r="J42" i="28" s="1"/>
  <c r="B20" i="28"/>
  <c r="B35" i="28" s="1"/>
  <c r="B36" i="28" s="1"/>
  <c r="B37" i="28" s="1"/>
  <c r="M67" i="30"/>
  <c r="M68" i="30" s="1"/>
  <c r="M69" i="30" s="1"/>
  <c r="K74" i="30"/>
  <c r="F67" i="31"/>
  <c r="F68" i="31" s="1"/>
  <c r="F70" i="31" s="1"/>
  <c r="P42" i="31"/>
  <c r="H42" i="31"/>
  <c r="M74" i="32"/>
  <c r="C74" i="32"/>
  <c r="K35" i="32"/>
  <c r="K36" i="32" s="1"/>
  <c r="K37" i="32" s="1"/>
  <c r="F42" i="32"/>
  <c r="H74" i="32"/>
  <c r="E67" i="31"/>
  <c r="E68" i="31" s="1"/>
  <c r="E70" i="31" s="1"/>
  <c r="E71" i="31" s="1"/>
  <c r="H67" i="31"/>
  <c r="H68" i="31" s="1"/>
  <c r="H70" i="31" s="1"/>
  <c r="B74" i="31"/>
  <c r="N35" i="32"/>
  <c r="N36" i="32" s="1"/>
  <c r="N38" i="32" s="1"/>
  <c r="C35" i="32"/>
  <c r="C36" i="32" s="1"/>
  <c r="C38" i="32" s="1"/>
  <c r="M67" i="31"/>
  <c r="M68" i="31" s="1"/>
  <c r="M70" i="31" s="1"/>
  <c r="H20" i="28"/>
  <c r="H42" i="28" s="1"/>
  <c r="F52" i="28"/>
  <c r="F74" i="28" s="1"/>
  <c r="M52" i="28"/>
  <c r="M74" i="28" s="1"/>
  <c r="D20" i="28"/>
  <c r="D35" i="28" s="1"/>
  <c r="D36" i="28" s="1"/>
  <c r="D38" i="28" s="1"/>
  <c r="G20" i="28"/>
  <c r="G35" i="28" s="1"/>
  <c r="G36" i="28" s="1"/>
  <c r="G37" i="28" s="1"/>
  <c r="R64" i="26"/>
  <c r="R65" i="26" s="1"/>
  <c r="R66" i="26" s="1"/>
  <c r="L52" i="28"/>
  <c r="L67" i="28" s="1"/>
  <c r="L68" i="28" s="1"/>
  <c r="N42" i="31"/>
  <c r="D67" i="32"/>
  <c r="D68" i="32" s="1"/>
  <c r="D70" i="32" s="1"/>
  <c r="D52" i="28"/>
  <c r="D67" i="28" s="1"/>
  <c r="D68" i="28" s="1"/>
  <c r="D70" i="28" s="1"/>
  <c r="O20" i="28"/>
  <c r="O42" i="28" s="1"/>
  <c r="K52" i="28"/>
  <c r="K67" i="28" s="1"/>
  <c r="K68" i="28" s="1"/>
  <c r="B52" i="28"/>
  <c r="B67" i="28" s="1"/>
  <c r="B68" i="28" s="1"/>
  <c r="N41" i="45"/>
  <c r="O40" i="45"/>
  <c r="D61" i="26"/>
  <c r="L61" i="26"/>
  <c r="P61" i="26"/>
  <c r="I61" i="26"/>
  <c r="E61" i="26"/>
  <c r="L29" i="26"/>
  <c r="P37" i="30"/>
  <c r="M56" i="26"/>
  <c r="E24" i="26"/>
  <c r="B26" i="26"/>
  <c r="J26" i="26"/>
  <c r="M24" i="26"/>
  <c r="B24" i="26"/>
  <c r="J24" i="26"/>
  <c r="N24" i="26"/>
  <c r="K26" i="26"/>
  <c r="G24" i="26"/>
  <c r="K24" i="26"/>
  <c r="D26" i="26"/>
  <c r="H26" i="26"/>
  <c r="P26" i="26"/>
  <c r="M58" i="26"/>
  <c r="D24" i="26"/>
  <c r="H24" i="26"/>
  <c r="P24" i="26"/>
  <c r="E26" i="26"/>
  <c r="M26" i="26"/>
  <c r="G56" i="26"/>
  <c r="J38" i="30"/>
  <c r="J39" i="30" s="1"/>
  <c r="J37" i="30"/>
  <c r="D4" i="31"/>
  <c r="D4" i="30"/>
  <c r="M69" i="32"/>
  <c r="M70" i="32"/>
  <c r="L69" i="32"/>
  <c r="L70" i="32"/>
  <c r="E37" i="32"/>
  <c r="E38" i="32"/>
  <c r="P38" i="32"/>
  <c r="P37" i="32"/>
  <c r="H69" i="32"/>
  <c r="H70" i="32"/>
  <c r="I70" i="32"/>
  <c r="I69" i="32"/>
  <c r="Q69" i="32"/>
  <c r="Q70" i="32"/>
  <c r="F69" i="32"/>
  <c r="F70" i="32"/>
  <c r="G37" i="32"/>
  <c r="G38" i="32"/>
  <c r="C70" i="32"/>
  <c r="C69" i="32"/>
  <c r="D38" i="32"/>
  <c r="D37" i="32"/>
  <c r="E69" i="32"/>
  <c r="E70" i="32"/>
  <c r="O38" i="32"/>
  <c r="O37" i="32"/>
  <c r="G69" i="32"/>
  <c r="G70" i="32"/>
  <c r="K69" i="32"/>
  <c r="K70" i="32"/>
  <c r="J70" i="32"/>
  <c r="J69" i="32"/>
  <c r="L38" i="32"/>
  <c r="L37" i="32"/>
  <c r="H38" i="32"/>
  <c r="H37" i="32"/>
  <c r="I38" i="32"/>
  <c r="I37" i="32"/>
  <c r="F38" i="32"/>
  <c r="F37" i="32"/>
  <c r="M38" i="32"/>
  <c r="M37" i="32"/>
  <c r="C70" i="31"/>
  <c r="C69" i="31"/>
  <c r="J38" i="31"/>
  <c r="J37" i="31"/>
  <c r="K38" i="31"/>
  <c r="K37" i="31"/>
  <c r="O70" i="31"/>
  <c r="O69" i="31"/>
  <c r="I70" i="31"/>
  <c r="I69" i="31"/>
  <c r="P38" i="31"/>
  <c r="P37" i="31"/>
  <c r="B69" i="31"/>
  <c r="B70" i="31"/>
  <c r="N37" i="31"/>
  <c r="N38" i="31"/>
  <c r="B37" i="31"/>
  <c r="B38" i="31"/>
  <c r="G37" i="31"/>
  <c r="G38" i="31"/>
  <c r="J70" i="31"/>
  <c r="J69" i="31"/>
  <c r="D70" i="31"/>
  <c r="D69" i="31"/>
  <c r="N69" i="31"/>
  <c r="N70" i="31"/>
  <c r="E38" i="31"/>
  <c r="E37" i="31"/>
  <c r="G69" i="31"/>
  <c r="G70" i="31"/>
  <c r="D38" i="31"/>
  <c r="D37" i="31"/>
  <c r="K69" i="31"/>
  <c r="K70" i="31"/>
  <c r="H37" i="31"/>
  <c r="H38" i="31"/>
  <c r="L37" i="31"/>
  <c r="L38" i="31"/>
  <c r="M37" i="31"/>
  <c r="M38" i="31"/>
  <c r="L37" i="30"/>
  <c r="L38" i="30"/>
  <c r="E37" i="30"/>
  <c r="E38" i="30"/>
  <c r="Q69" i="30"/>
  <c r="Q70" i="30"/>
  <c r="P69" i="30"/>
  <c r="P70" i="30"/>
  <c r="H70" i="30"/>
  <c r="H69" i="30"/>
  <c r="B70" i="30"/>
  <c r="B69" i="30"/>
  <c r="L71" i="30"/>
  <c r="P39" i="30"/>
  <c r="K37" i="30"/>
  <c r="K38" i="30"/>
  <c r="G70" i="30"/>
  <c r="G69" i="30"/>
  <c r="N70" i="30"/>
  <c r="N69" i="30"/>
  <c r="N38" i="30"/>
  <c r="N37" i="30"/>
  <c r="I38" i="30"/>
  <c r="I37" i="30"/>
  <c r="C38" i="30"/>
  <c r="C37" i="30"/>
  <c r="D38" i="30"/>
  <c r="D37" i="30"/>
  <c r="O38" i="30"/>
  <c r="O37" i="30"/>
  <c r="O69" i="30"/>
  <c r="O70" i="30"/>
  <c r="F37" i="30"/>
  <c r="F38" i="30"/>
  <c r="H38" i="30"/>
  <c r="H37" i="30"/>
  <c r="J69" i="30"/>
  <c r="J70" i="30"/>
  <c r="E69" i="30"/>
  <c r="E70" i="30"/>
  <c r="K69" i="30"/>
  <c r="K70" i="30"/>
  <c r="C24" i="26"/>
  <c r="I24" i="26"/>
  <c r="O24" i="26"/>
  <c r="F26" i="26"/>
  <c r="I58" i="26"/>
  <c r="N26" i="26"/>
  <c r="E58" i="26"/>
  <c r="Q58" i="26"/>
  <c r="F24" i="26"/>
  <c r="L24" i="26"/>
  <c r="C26" i="26"/>
  <c r="I26" i="26"/>
  <c r="O26" i="26"/>
  <c r="P4" i="28"/>
  <c r="E74" i="28"/>
  <c r="E67" i="28"/>
  <c r="E68" i="28" s="1"/>
  <c r="Q74" i="28"/>
  <c r="Q67" i="28"/>
  <c r="Q68" i="28" s="1"/>
  <c r="P42" i="28"/>
  <c r="P35" i="28"/>
  <c r="P36" i="28" s="1"/>
  <c r="C67" i="28"/>
  <c r="C68" i="28" s="1"/>
  <c r="C74" i="28"/>
  <c r="O74" i="28"/>
  <c r="N74" i="28"/>
  <c r="N67" i="28"/>
  <c r="N68" i="28" s="1"/>
  <c r="M35" i="28"/>
  <c r="M36" i="28" s="1"/>
  <c r="M42" i="28"/>
  <c r="L42" i="28"/>
  <c r="L35" i="28"/>
  <c r="L36" i="28" s="1"/>
  <c r="N35" i="28"/>
  <c r="N36" i="28" s="1"/>
  <c r="N42" i="28"/>
  <c r="L26" i="26"/>
  <c r="C56" i="26"/>
  <c r="E59" i="26"/>
  <c r="G29" i="26"/>
  <c r="G27" i="26"/>
  <c r="K29" i="26"/>
  <c r="K27" i="26"/>
  <c r="O29" i="26"/>
  <c r="O27" i="26"/>
  <c r="C29" i="26"/>
  <c r="C27" i="26"/>
  <c r="E29" i="26"/>
  <c r="M29" i="26"/>
  <c r="F29" i="26"/>
  <c r="J29" i="26"/>
  <c r="I29" i="26"/>
  <c r="B29" i="26"/>
  <c r="B30" i="26" s="1"/>
  <c r="N29" i="26"/>
  <c r="G61" i="26"/>
  <c r="O61" i="26"/>
  <c r="K61" i="26"/>
  <c r="E56" i="26"/>
  <c r="I56" i="26"/>
  <c r="G26" i="26"/>
  <c r="Q61" i="26"/>
  <c r="C61" i="26"/>
  <c r="B56" i="26"/>
  <c r="F56" i="26"/>
  <c r="J56" i="26"/>
  <c r="N56" i="26"/>
  <c r="N61" i="26"/>
  <c r="K56" i="26"/>
  <c r="O56" i="26"/>
  <c r="B58" i="26"/>
  <c r="F58" i="26"/>
  <c r="J58" i="26"/>
  <c r="N58" i="26"/>
  <c r="D56" i="26"/>
  <c r="H56" i="26"/>
  <c r="L56" i="26"/>
  <c r="P56" i="26"/>
  <c r="C58" i="26"/>
  <c r="G58" i="26"/>
  <c r="K58" i="26"/>
  <c r="O58" i="26"/>
  <c r="R68" i="26"/>
  <c r="Q56" i="26"/>
  <c r="D58" i="26"/>
  <c r="H58" i="26"/>
  <c r="L58" i="26"/>
  <c r="P58" i="26"/>
  <c r="Q44" i="25"/>
  <c r="N37" i="32" l="1"/>
  <c r="P70" i="31"/>
  <c r="D4" i="28"/>
  <c r="F3" i="23"/>
  <c r="I42" i="28"/>
  <c r="F70" i="30"/>
  <c r="F71" i="30" s="1"/>
  <c r="G67" i="28"/>
  <c r="G68" i="28" s="1"/>
  <c r="G70" i="28" s="1"/>
  <c r="L69" i="31"/>
  <c r="I74" i="28"/>
  <c r="I69" i="30"/>
  <c r="O70" i="32"/>
  <c r="O71" i="32" s="1"/>
  <c r="B70" i="32"/>
  <c r="B71" i="32" s="1"/>
  <c r="F35" i="28"/>
  <c r="F36" i="28" s="1"/>
  <c r="F38" i="28" s="1"/>
  <c r="F39" i="28" s="1"/>
  <c r="E35" i="28"/>
  <c r="E36" i="28" s="1"/>
  <c r="E37" i="28" s="1"/>
  <c r="C38" i="28"/>
  <c r="C39" i="28" s="1"/>
  <c r="P69" i="32"/>
  <c r="K38" i="32"/>
  <c r="K39" i="32" s="1"/>
  <c r="J38" i="32"/>
  <c r="J39" i="32" s="1"/>
  <c r="N70" i="32"/>
  <c r="N71" i="32" s="1"/>
  <c r="O38" i="31"/>
  <c r="O39" i="31" s="1"/>
  <c r="I37" i="31"/>
  <c r="C38" i="31"/>
  <c r="C39" i="31" s="1"/>
  <c r="C70" i="30"/>
  <c r="C71" i="30" s="1"/>
  <c r="M70" i="30"/>
  <c r="M71" i="30" s="1"/>
  <c r="J74" i="28"/>
  <c r="H67" i="28"/>
  <c r="H68" i="28" s="1"/>
  <c r="H70" i="28" s="1"/>
  <c r="H71" i="28" s="1"/>
  <c r="J35" i="28"/>
  <c r="J36" i="28" s="1"/>
  <c r="J37" i="28" s="1"/>
  <c r="C42" i="28"/>
  <c r="P67" i="28"/>
  <c r="P68" i="28" s="1"/>
  <c r="P70" i="28" s="1"/>
  <c r="F69" i="31"/>
  <c r="K9" i="30"/>
  <c r="K10" i="30" s="1"/>
  <c r="B38" i="30"/>
  <c r="B39" i="30" s="1"/>
  <c r="B37" i="30"/>
  <c r="K35" i="28"/>
  <c r="K36" i="28" s="1"/>
  <c r="K37" i="28" s="1"/>
  <c r="B42" i="28"/>
  <c r="B74" i="28"/>
  <c r="E69" i="31"/>
  <c r="D69" i="32"/>
  <c r="C37" i="32"/>
  <c r="M69" i="31"/>
  <c r="H69" i="31"/>
  <c r="K9" i="31"/>
  <c r="K10" i="31" s="1"/>
  <c r="F67" i="28"/>
  <c r="F68" i="28" s="1"/>
  <c r="F69" i="28" s="1"/>
  <c r="L74" i="28"/>
  <c r="M67" i="28"/>
  <c r="M68" i="28" s="1"/>
  <c r="M70" i="28" s="1"/>
  <c r="O35" i="28"/>
  <c r="O36" i="28" s="1"/>
  <c r="O37" i="28" s="1"/>
  <c r="H35" i="28"/>
  <c r="H36" i="28" s="1"/>
  <c r="H37" i="28" s="1"/>
  <c r="G38" i="28"/>
  <c r="G39" i="28" s="1"/>
  <c r="D69" i="28"/>
  <c r="K74" i="28"/>
  <c r="D74" i="28"/>
  <c r="G42" i="28"/>
  <c r="D42" i="28"/>
  <c r="D37" i="28"/>
  <c r="O41" i="45"/>
  <c r="P40" i="45"/>
  <c r="O31" i="26"/>
  <c r="O32" i="26" s="1"/>
  <c r="O33" i="26" s="1"/>
  <c r="O34" i="26" s="1"/>
  <c r="N31" i="26"/>
  <c r="N32" i="26" s="1"/>
  <c r="N33" i="26" s="1"/>
  <c r="N34" i="26" s="1"/>
  <c r="M63" i="26"/>
  <c r="M64" i="26" s="1"/>
  <c r="M65" i="26" s="1"/>
  <c r="M66" i="26" s="1"/>
  <c r="I63" i="26"/>
  <c r="I64" i="26" s="1"/>
  <c r="I65" i="26" s="1"/>
  <c r="I66" i="26" s="1"/>
  <c r="J31" i="26"/>
  <c r="J32" i="26" s="1"/>
  <c r="J33" i="26" s="1"/>
  <c r="J34" i="26" s="1"/>
  <c r="M31" i="26"/>
  <c r="M32" i="26" s="1"/>
  <c r="M33" i="26" s="1"/>
  <c r="M34" i="26" s="1"/>
  <c r="G31" i="26"/>
  <c r="G32" i="26" s="1"/>
  <c r="G33" i="26" s="1"/>
  <c r="G34" i="26" s="1"/>
  <c r="F31" i="26"/>
  <c r="F32" i="26" s="1"/>
  <c r="F33" i="26" s="1"/>
  <c r="F34" i="26" s="1"/>
  <c r="K31" i="26"/>
  <c r="K32" i="26" s="1"/>
  <c r="K33" i="26" s="1"/>
  <c r="K34" i="26" s="1"/>
  <c r="E31" i="26"/>
  <c r="E32" i="26" s="1"/>
  <c r="E33" i="26" s="1"/>
  <c r="E34" i="26" s="1"/>
  <c r="B31" i="26"/>
  <c r="B32" i="26" s="1"/>
  <c r="B33" i="26" s="1"/>
  <c r="B34" i="26" s="1"/>
  <c r="G63" i="26"/>
  <c r="G64" i="26" s="1"/>
  <c r="G65" i="26" s="1"/>
  <c r="G66" i="26" s="1"/>
  <c r="L31" i="26"/>
  <c r="L32" i="26" s="1"/>
  <c r="L33" i="26" s="1"/>
  <c r="L34" i="26" s="1"/>
  <c r="I31" i="26"/>
  <c r="I32" i="26" s="1"/>
  <c r="I33" i="26" s="1"/>
  <c r="I34" i="26" s="1"/>
  <c r="C31" i="26"/>
  <c r="C32" i="26" s="1"/>
  <c r="C33" i="26" s="1"/>
  <c r="C34" i="26" s="1"/>
  <c r="H31" i="26"/>
  <c r="H32" i="26" s="1"/>
  <c r="H33" i="26" s="1"/>
  <c r="H34" i="26" s="1"/>
  <c r="D31" i="26"/>
  <c r="D32" i="26" s="1"/>
  <c r="D33" i="26" s="1"/>
  <c r="D34" i="26" s="1"/>
  <c r="E63" i="26"/>
  <c r="E64" i="26" s="1"/>
  <c r="E65" i="26" s="1"/>
  <c r="E66" i="26" s="1"/>
  <c r="B63" i="26"/>
  <c r="B64" i="26" s="1"/>
  <c r="B65" i="26" s="1"/>
  <c r="B66" i="26" s="1"/>
  <c r="C63" i="26"/>
  <c r="C64" i="26" s="1"/>
  <c r="C65" i="26" s="1"/>
  <c r="C66" i="26" s="1"/>
  <c r="Q63" i="26"/>
  <c r="Q64" i="26" s="1"/>
  <c r="Q65" i="26" s="1"/>
  <c r="Q66" i="26" s="1"/>
  <c r="L63" i="26"/>
  <c r="L64" i="26" s="1"/>
  <c r="L65" i="26" s="1"/>
  <c r="L66" i="26" s="1"/>
  <c r="O63" i="26"/>
  <c r="O64" i="26" s="1"/>
  <c r="O65" i="26" s="1"/>
  <c r="O66" i="26" s="1"/>
  <c r="P31" i="26"/>
  <c r="P32" i="26" s="1"/>
  <c r="P33" i="26" s="1"/>
  <c r="P34" i="26" s="1"/>
  <c r="D39" i="32"/>
  <c r="F39" i="32"/>
  <c r="G71" i="32"/>
  <c r="E71" i="32"/>
  <c r="L71" i="32"/>
  <c r="H39" i="32"/>
  <c r="J71" i="32"/>
  <c r="C71" i="32"/>
  <c r="D71" i="32"/>
  <c r="I71" i="32"/>
  <c r="P39" i="32"/>
  <c r="K71" i="32"/>
  <c r="G39" i="32"/>
  <c r="Q71" i="32"/>
  <c r="E39" i="32"/>
  <c r="N39" i="32"/>
  <c r="P71" i="32"/>
  <c r="M39" i="32"/>
  <c r="F71" i="32"/>
  <c r="H71" i="32"/>
  <c r="M71" i="32"/>
  <c r="I39" i="32"/>
  <c r="L39" i="32"/>
  <c r="O39" i="32"/>
  <c r="C39" i="32"/>
  <c r="G71" i="31"/>
  <c r="P39" i="31"/>
  <c r="N39" i="31"/>
  <c r="L39" i="31"/>
  <c r="F71" i="31"/>
  <c r="E39" i="31"/>
  <c r="B71" i="31"/>
  <c r="H71" i="31"/>
  <c r="M39" i="31"/>
  <c r="J39" i="31"/>
  <c r="J71" i="31"/>
  <c r="I39" i="31"/>
  <c r="H39" i="31"/>
  <c r="I71" i="31"/>
  <c r="K39" i="31"/>
  <c r="N71" i="31"/>
  <c r="L71" i="31"/>
  <c r="O71" i="31"/>
  <c r="D39" i="31"/>
  <c r="D71" i="31"/>
  <c r="P71" i="31"/>
  <c r="B39" i="31"/>
  <c r="M71" i="31"/>
  <c r="K71" i="31"/>
  <c r="G39" i="31"/>
  <c r="C71" i="31"/>
  <c r="Q71" i="30"/>
  <c r="L39" i="30"/>
  <c r="K71" i="30"/>
  <c r="O71" i="30"/>
  <c r="O39" i="30"/>
  <c r="I39" i="30"/>
  <c r="N71" i="30"/>
  <c r="B71" i="30"/>
  <c r="H39" i="30"/>
  <c r="E71" i="30"/>
  <c r="J71" i="30"/>
  <c r="F39" i="30"/>
  <c r="D39" i="30"/>
  <c r="G71" i="30"/>
  <c r="H71" i="30"/>
  <c r="K39" i="30"/>
  <c r="P71" i="30"/>
  <c r="E39" i="30"/>
  <c r="C39" i="30"/>
  <c r="N39" i="30"/>
  <c r="J70" i="28"/>
  <c r="J69" i="28"/>
  <c r="Q70" i="28"/>
  <c r="Q69" i="28"/>
  <c r="N37" i="28"/>
  <c r="N38" i="28"/>
  <c r="K69" i="28"/>
  <c r="K70" i="28"/>
  <c r="D39" i="28"/>
  <c r="L70" i="28"/>
  <c r="L69" i="28"/>
  <c r="I70" i="28"/>
  <c r="I69" i="28"/>
  <c r="B70" i="28"/>
  <c r="B69" i="28"/>
  <c r="L38" i="28"/>
  <c r="L37" i="28"/>
  <c r="N70" i="28"/>
  <c r="N69" i="28"/>
  <c r="E70" i="28"/>
  <c r="E69" i="28"/>
  <c r="P38" i="28"/>
  <c r="P37" i="28"/>
  <c r="M38" i="28"/>
  <c r="M37" i="28"/>
  <c r="I37" i="28"/>
  <c r="I38" i="28"/>
  <c r="O70" i="28"/>
  <c r="D71" i="28"/>
  <c r="B38" i="28"/>
  <c r="C70" i="28"/>
  <c r="C69" i="28"/>
  <c r="C30" i="26"/>
  <c r="D30" i="26" s="1"/>
  <c r="E30" i="26" s="1"/>
  <c r="F30" i="26" s="1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B62" i="26" s="1"/>
  <c r="C62" i="26" s="1"/>
  <c r="D62" i="26" s="1"/>
  <c r="E62" i="26" s="1"/>
  <c r="F62" i="26" s="1"/>
  <c r="G62" i="26" s="1"/>
  <c r="H62" i="26" s="1"/>
  <c r="I62" i="26" s="1"/>
  <c r="J62" i="26" s="1"/>
  <c r="K62" i="26" s="1"/>
  <c r="L62" i="26" s="1"/>
  <c r="M62" i="26" s="1"/>
  <c r="N62" i="26" s="1"/>
  <c r="O62" i="26" s="1"/>
  <c r="P62" i="26" s="1"/>
  <c r="Q62" i="26" s="1"/>
  <c r="P4" i="26" s="1"/>
  <c r="F3" i="44" s="1"/>
  <c r="J63" i="26"/>
  <c r="J64" i="26" s="1"/>
  <c r="J65" i="26" s="1"/>
  <c r="J66" i="26" s="1"/>
  <c r="D63" i="26"/>
  <c r="D64" i="26" s="1"/>
  <c r="D65" i="26" s="1"/>
  <c r="D66" i="26" s="1"/>
  <c r="N63" i="26"/>
  <c r="N64" i="26" s="1"/>
  <c r="N65" i="26" s="1"/>
  <c r="N66" i="26" s="1"/>
  <c r="F63" i="26"/>
  <c r="F64" i="26" s="1"/>
  <c r="F65" i="26" s="1"/>
  <c r="F66" i="26" s="1"/>
  <c r="D59" i="26"/>
  <c r="J27" i="26"/>
  <c r="J20" i="26"/>
  <c r="M27" i="26"/>
  <c r="P63" i="26"/>
  <c r="P64" i="26" s="1"/>
  <c r="P65" i="26" s="1"/>
  <c r="P66" i="26" s="1"/>
  <c r="J59" i="26"/>
  <c r="Q59" i="26"/>
  <c r="H27" i="26"/>
  <c r="H20" i="26"/>
  <c r="B27" i="26"/>
  <c r="O59" i="26"/>
  <c r="M59" i="26"/>
  <c r="C20" i="26"/>
  <c r="G59" i="26"/>
  <c r="D20" i="26"/>
  <c r="D27" i="26"/>
  <c r="N20" i="26"/>
  <c r="N27" i="26"/>
  <c r="I27" i="26"/>
  <c r="F27" i="26"/>
  <c r="E27" i="26"/>
  <c r="N59" i="26"/>
  <c r="L27" i="26"/>
  <c r="L59" i="26"/>
  <c r="P59" i="26"/>
  <c r="F59" i="26"/>
  <c r="F52" i="26"/>
  <c r="H63" i="26"/>
  <c r="H64" i="26" s="1"/>
  <c r="H65" i="26" s="1"/>
  <c r="H66" i="26" s="1"/>
  <c r="H59" i="26"/>
  <c r="K63" i="26"/>
  <c r="K64" i="26" s="1"/>
  <c r="K65" i="26" s="1"/>
  <c r="K66" i="26" s="1"/>
  <c r="B59" i="26"/>
  <c r="C59" i="26"/>
  <c r="K59" i="26"/>
  <c r="I59" i="26"/>
  <c r="P27" i="26"/>
  <c r="G69" i="28" l="1"/>
  <c r="M20" i="26"/>
  <c r="E38" i="28"/>
  <c r="K52" i="26"/>
  <c r="K74" i="26" s="1"/>
  <c r="J52" i="26"/>
  <c r="I52" i="26"/>
  <c r="I74" i="26" s="1"/>
  <c r="B52" i="26"/>
  <c r="B74" i="26" s="1"/>
  <c r="K20" i="26"/>
  <c r="K35" i="26" s="1"/>
  <c r="K36" i="26" s="1"/>
  <c r="Q52" i="26"/>
  <c r="Q74" i="26" s="1"/>
  <c r="P52" i="26"/>
  <c r="P74" i="26" s="1"/>
  <c r="F37" i="28"/>
  <c r="P69" i="28"/>
  <c r="H69" i="28"/>
  <c r="K38" i="28"/>
  <c r="K39" i="28" s="1"/>
  <c r="J38" i="28"/>
  <c r="J39" i="28" s="1"/>
  <c r="O20" i="26"/>
  <c r="O42" i="26" s="1"/>
  <c r="O52" i="26"/>
  <c r="O74" i="26" s="1"/>
  <c r="D52" i="26"/>
  <c r="D67" i="26" s="1"/>
  <c r="D68" i="26" s="1"/>
  <c r="G52" i="26"/>
  <c r="G74" i="26" s="1"/>
  <c r="C52" i="26"/>
  <c r="C67" i="26" s="1"/>
  <c r="C68" i="26" s="1"/>
  <c r="N52" i="26"/>
  <c r="N67" i="26" s="1"/>
  <c r="N68" i="26" s="1"/>
  <c r="L20" i="26"/>
  <c r="L35" i="26" s="1"/>
  <c r="L36" i="26" s="1"/>
  <c r="P20" i="26"/>
  <c r="P42" i="26" s="1"/>
  <c r="F20" i="26"/>
  <c r="F42" i="26" s="1"/>
  <c r="G20" i="26"/>
  <c r="G35" i="26" s="1"/>
  <c r="G36" i="26" s="1"/>
  <c r="B20" i="26"/>
  <c r="B42" i="26" s="1"/>
  <c r="F70" i="28"/>
  <c r="F71" i="28" s="1"/>
  <c r="K9" i="28"/>
  <c r="K10" i="28" s="1"/>
  <c r="H38" i="28"/>
  <c r="H39" i="28" s="1"/>
  <c r="O38" i="28"/>
  <c r="O39" i="28" s="1"/>
  <c r="M69" i="28"/>
  <c r="L52" i="26"/>
  <c r="L74" i="26" s="1"/>
  <c r="E20" i="26"/>
  <c r="E35" i="26" s="1"/>
  <c r="E36" i="26" s="1"/>
  <c r="I20" i="26"/>
  <c r="I42" i="26" s="1"/>
  <c r="M52" i="26"/>
  <c r="M74" i="26" s="1"/>
  <c r="E52" i="26"/>
  <c r="E74" i="26" s="1"/>
  <c r="H52" i="26"/>
  <c r="H67" i="26" s="1"/>
  <c r="H68" i="26" s="1"/>
  <c r="P41" i="45"/>
  <c r="B72" i="45"/>
  <c r="D4" i="26"/>
  <c r="C71" i="28"/>
  <c r="E39" i="28"/>
  <c r="G71" i="28"/>
  <c r="L39" i="28"/>
  <c r="L71" i="28"/>
  <c r="J71" i="28"/>
  <c r="B39" i="28"/>
  <c r="O71" i="28"/>
  <c r="I39" i="28"/>
  <c r="K71" i="28"/>
  <c r="N39" i="28"/>
  <c r="P39" i="28"/>
  <c r="M71" i="28"/>
  <c r="B71" i="28"/>
  <c r="M39" i="28"/>
  <c r="E71" i="28"/>
  <c r="N71" i="28"/>
  <c r="I71" i="28"/>
  <c r="P71" i="28"/>
  <c r="Q71" i="28"/>
  <c r="G9" i="26"/>
  <c r="G10" i="26" s="1"/>
  <c r="D5" i="26" s="1"/>
  <c r="C42" i="26"/>
  <c r="C35" i="26"/>
  <c r="C36" i="26" s="1"/>
  <c r="M42" i="26"/>
  <c r="M35" i="26"/>
  <c r="M36" i="26" s="1"/>
  <c r="F74" i="26"/>
  <c r="F67" i="26"/>
  <c r="F68" i="26" s="1"/>
  <c r="D35" i="26"/>
  <c r="D36" i="26" s="1"/>
  <c r="D42" i="26"/>
  <c r="J74" i="26"/>
  <c r="J67" i="26"/>
  <c r="J68" i="26" s="1"/>
  <c r="J42" i="26"/>
  <c r="J35" i="26"/>
  <c r="J36" i="26" s="1"/>
  <c r="N42" i="26"/>
  <c r="N35" i="26"/>
  <c r="N36" i="26" s="1"/>
  <c r="H35" i="26"/>
  <c r="H36" i="26" s="1"/>
  <c r="H42" i="26"/>
  <c r="R74" i="25"/>
  <c r="R67" i="25"/>
  <c r="R63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C60" i="25"/>
  <c r="B60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B57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C55" i="25"/>
  <c r="B55" i="25"/>
  <c r="Q51" i="25"/>
  <c r="Q47" i="25" s="1"/>
  <c r="P44" i="25"/>
  <c r="P51" i="25" s="1"/>
  <c r="P47" i="25" s="1"/>
  <c r="O44" i="25"/>
  <c r="O51" i="25" s="1"/>
  <c r="N44" i="25"/>
  <c r="N51" i="25" s="1"/>
  <c r="M44" i="25"/>
  <c r="M51" i="25" s="1"/>
  <c r="M47" i="25" s="1"/>
  <c r="L44" i="25"/>
  <c r="L51" i="25" s="1"/>
  <c r="L47" i="25" s="1"/>
  <c r="K44" i="25"/>
  <c r="K51" i="25" s="1"/>
  <c r="J44" i="25"/>
  <c r="J51" i="25" s="1"/>
  <c r="I44" i="25"/>
  <c r="I51" i="25" s="1"/>
  <c r="I47" i="25" s="1"/>
  <c r="H44" i="25"/>
  <c r="H51" i="25" s="1"/>
  <c r="H47" i="25" s="1"/>
  <c r="G44" i="25"/>
  <c r="G51" i="25" s="1"/>
  <c r="F44" i="25"/>
  <c r="F51" i="25" s="1"/>
  <c r="E44" i="25"/>
  <c r="E51" i="25" s="1"/>
  <c r="E47" i="25" s="1"/>
  <c r="D44" i="25"/>
  <c r="D51" i="25" s="1"/>
  <c r="C44" i="25"/>
  <c r="C51" i="25" s="1"/>
  <c r="C47" i="25" s="1"/>
  <c r="B44" i="25"/>
  <c r="B51" i="25" s="1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B28" i="25"/>
  <c r="P25" i="25"/>
  <c r="O25" i="25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B23" i="25"/>
  <c r="P12" i="25"/>
  <c r="P19" i="25" s="1"/>
  <c r="P15" i="25" s="1"/>
  <c r="O12" i="25"/>
  <c r="O19" i="25" s="1"/>
  <c r="O15" i="25" s="1"/>
  <c r="N12" i="25"/>
  <c r="N19" i="25" s="1"/>
  <c r="N15" i="25" s="1"/>
  <c r="M12" i="25"/>
  <c r="M19" i="25" s="1"/>
  <c r="L12" i="25"/>
  <c r="L19" i="25" s="1"/>
  <c r="K12" i="25"/>
  <c r="K19" i="25" s="1"/>
  <c r="K15" i="25" s="1"/>
  <c r="J12" i="25"/>
  <c r="J19" i="25" s="1"/>
  <c r="J15" i="25" s="1"/>
  <c r="I12" i="25"/>
  <c r="I19" i="25" s="1"/>
  <c r="H12" i="25"/>
  <c r="H19" i="25" s="1"/>
  <c r="H15" i="25" s="1"/>
  <c r="G12" i="25"/>
  <c r="G19" i="25" s="1"/>
  <c r="G15" i="25" s="1"/>
  <c r="F12" i="25"/>
  <c r="F19" i="25" s="1"/>
  <c r="E12" i="25"/>
  <c r="E19" i="25" s="1"/>
  <c r="D12" i="25"/>
  <c r="D19" i="25" s="1"/>
  <c r="C12" i="25"/>
  <c r="C19" i="25" s="1"/>
  <c r="C15" i="25" s="1"/>
  <c r="B12" i="25"/>
  <c r="B19" i="25" s="1"/>
  <c r="B15" i="25" s="1"/>
  <c r="M10" i="25"/>
  <c r="B22" i="25" s="1"/>
  <c r="C22" i="25" s="1"/>
  <c r="D22" i="25" s="1"/>
  <c r="E22" i="25" s="1"/>
  <c r="F22" i="25" s="1"/>
  <c r="G22" i="25" s="1"/>
  <c r="H22" i="25" s="1"/>
  <c r="I22" i="25" s="1"/>
  <c r="J22" i="25" s="1"/>
  <c r="K22" i="25" s="1"/>
  <c r="L22" i="25" s="1"/>
  <c r="M22" i="25" s="1"/>
  <c r="N22" i="25" s="1"/>
  <c r="O22" i="25" s="1"/>
  <c r="P22" i="25" s="1"/>
  <c r="B54" i="25" s="1"/>
  <c r="C54" i="25" s="1"/>
  <c r="D54" i="25" s="1"/>
  <c r="E54" i="25" s="1"/>
  <c r="F54" i="25" s="1"/>
  <c r="G54" i="25" s="1"/>
  <c r="H54" i="25" s="1"/>
  <c r="I54" i="25" s="1"/>
  <c r="J54" i="25" s="1"/>
  <c r="K54" i="25" s="1"/>
  <c r="L54" i="25" s="1"/>
  <c r="M54" i="25" s="1"/>
  <c r="N54" i="25" s="1"/>
  <c r="O54" i="25" s="1"/>
  <c r="P54" i="25" s="1"/>
  <c r="Q54" i="25" s="1"/>
  <c r="N10" i="25" s="1"/>
  <c r="J10" i="25"/>
  <c r="H10" i="25"/>
  <c r="D10" i="25"/>
  <c r="C10" i="25"/>
  <c r="O9" i="25"/>
  <c r="M9" i="25"/>
  <c r="B21" i="25" s="1"/>
  <c r="C21" i="25" s="1"/>
  <c r="D21" i="25" s="1"/>
  <c r="E21" i="25" s="1"/>
  <c r="F21" i="25" s="1"/>
  <c r="G21" i="25" s="1"/>
  <c r="H21" i="25" s="1"/>
  <c r="I21" i="25" s="1"/>
  <c r="J21" i="25" s="1"/>
  <c r="K21" i="25" s="1"/>
  <c r="L21" i="25" s="1"/>
  <c r="M21" i="25" s="1"/>
  <c r="N21" i="25" s="1"/>
  <c r="O21" i="25" s="1"/>
  <c r="P21" i="25" s="1"/>
  <c r="B53" i="25" s="1"/>
  <c r="C53" i="25" s="1"/>
  <c r="D53" i="25" s="1"/>
  <c r="E53" i="25" s="1"/>
  <c r="F53" i="25" s="1"/>
  <c r="G53" i="25" s="1"/>
  <c r="H53" i="25" s="1"/>
  <c r="I53" i="25" s="1"/>
  <c r="J53" i="25" s="1"/>
  <c r="K53" i="25" s="1"/>
  <c r="L53" i="25" s="1"/>
  <c r="M53" i="25" s="1"/>
  <c r="N53" i="25" s="1"/>
  <c r="O53" i="25" s="1"/>
  <c r="P53" i="25" s="1"/>
  <c r="Q53" i="25" s="1"/>
  <c r="N9" i="25" s="1"/>
  <c r="J9" i="25"/>
  <c r="H9" i="25"/>
  <c r="D9" i="25"/>
  <c r="C9" i="25"/>
  <c r="E9" i="25" s="1"/>
  <c r="E10" i="25" s="1"/>
  <c r="B9" i="25"/>
  <c r="O61" i="25" l="1"/>
  <c r="O47" i="25"/>
  <c r="G61" i="25"/>
  <c r="G47" i="25"/>
  <c r="G59" i="25" s="1"/>
  <c r="J61" i="25"/>
  <c r="J47" i="25"/>
  <c r="J59" i="25" s="1"/>
  <c r="N61" i="25"/>
  <c r="N47" i="25"/>
  <c r="N59" i="25" s="1"/>
  <c r="F61" i="25"/>
  <c r="F47" i="25"/>
  <c r="F59" i="25" s="1"/>
  <c r="K61" i="25"/>
  <c r="K47" i="25"/>
  <c r="K59" i="25" s="1"/>
  <c r="D61" i="25"/>
  <c r="D47" i="25"/>
  <c r="B61" i="25"/>
  <c r="B47" i="25"/>
  <c r="F29" i="25"/>
  <c r="F15" i="25"/>
  <c r="I29" i="25"/>
  <c r="I15" i="25"/>
  <c r="E29" i="25"/>
  <c r="E15" i="25"/>
  <c r="E27" i="25" s="1"/>
  <c r="L29" i="25"/>
  <c r="L15" i="25"/>
  <c r="L27" i="25" s="1"/>
  <c r="D29" i="25"/>
  <c r="D15" i="25"/>
  <c r="M29" i="25"/>
  <c r="M15" i="25"/>
  <c r="K67" i="26"/>
  <c r="K68" i="26" s="1"/>
  <c r="K70" i="26" s="1"/>
  <c r="F35" i="26"/>
  <c r="F36" i="26" s="1"/>
  <c r="F37" i="26" s="1"/>
  <c r="P35" i="26"/>
  <c r="P36" i="26" s="1"/>
  <c r="P37" i="26" s="1"/>
  <c r="B67" i="26"/>
  <c r="B68" i="26" s="1"/>
  <c r="B69" i="26" s="1"/>
  <c r="I67" i="26"/>
  <c r="I68" i="26" s="1"/>
  <c r="I70" i="26" s="1"/>
  <c r="P67" i="26"/>
  <c r="P68" i="26" s="1"/>
  <c r="P70" i="26" s="1"/>
  <c r="Q67" i="26"/>
  <c r="Q68" i="26" s="1"/>
  <c r="Q70" i="26" s="1"/>
  <c r="K42" i="26"/>
  <c r="G42" i="26"/>
  <c r="O67" i="26"/>
  <c r="O68" i="26" s="1"/>
  <c r="O70" i="26" s="1"/>
  <c r="L67" i="26"/>
  <c r="L68" i="26" s="1"/>
  <c r="L69" i="26" s="1"/>
  <c r="G67" i="26"/>
  <c r="G68" i="26" s="1"/>
  <c r="G70" i="26" s="1"/>
  <c r="C74" i="26"/>
  <c r="L42" i="26"/>
  <c r="D74" i="26"/>
  <c r="N74" i="26"/>
  <c r="B35" i="26"/>
  <c r="B36" i="26" s="1"/>
  <c r="B37" i="26" s="1"/>
  <c r="O35" i="26"/>
  <c r="O36" i="26" s="1"/>
  <c r="O38" i="26" s="1"/>
  <c r="H74" i="26"/>
  <c r="E42" i="26"/>
  <c r="E67" i="26"/>
  <c r="E68" i="26" s="1"/>
  <c r="E70" i="26" s="1"/>
  <c r="M67" i="26"/>
  <c r="M68" i="26" s="1"/>
  <c r="M69" i="26" s="1"/>
  <c r="I35" i="26"/>
  <c r="I36" i="26" s="1"/>
  <c r="I37" i="26" s="1"/>
  <c r="B73" i="45"/>
  <c r="C72" i="45"/>
  <c r="H29" i="25"/>
  <c r="P29" i="25"/>
  <c r="C29" i="25"/>
  <c r="C27" i="25"/>
  <c r="M24" i="25"/>
  <c r="K26" i="25"/>
  <c r="C24" i="25"/>
  <c r="O24" i="25"/>
  <c r="E26" i="25"/>
  <c r="I24" i="25"/>
  <c r="L56" i="25"/>
  <c r="B58" i="25"/>
  <c r="N58" i="25"/>
  <c r="D24" i="25"/>
  <c r="J24" i="25"/>
  <c r="P24" i="25"/>
  <c r="F26" i="25"/>
  <c r="E24" i="25"/>
  <c r="K24" i="25"/>
  <c r="G26" i="25"/>
  <c r="M26" i="25"/>
  <c r="D58" i="25"/>
  <c r="J58" i="25"/>
  <c r="F24" i="25"/>
  <c r="L24" i="25"/>
  <c r="B26" i="25"/>
  <c r="N26" i="25"/>
  <c r="G24" i="25"/>
  <c r="C26" i="25"/>
  <c r="I26" i="25"/>
  <c r="O26" i="25"/>
  <c r="P56" i="25"/>
  <c r="F58" i="25"/>
  <c r="B24" i="25"/>
  <c r="H24" i="25"/>
  <c r="N24" i="25"/>
  <c r="J26" i="25"/>
  <c r="D59" i="25"/>
  <c r="F27" i="25"/>
  <c r="N37" i="26"/>
  <c r="N38" i="26"/>
  <c r="J37" i="26"/>
  <c r="J38" i="26"/>
  <c r="K38" i="26"/>
  <c r="K39" i="26" s="1"/>
  <c r="K37" i="26"/>
  <c r="F70" i="26"/>
  <c r="F69" i="26"/>
  <c r="C38" i="26"/>
  <c r="C37" i="26"/>
  <c r="N70" i="26"/>
  <c r="N69" i="26"/>
  <c r="D70" i="26"/>
  <c r="D69" i="26"/>
  <c r="G38" i="26"/>
  <c r="G37" i="26"/>
  <c r="J70" i="26"/>
  <c r="J69" i="26"/>
  <c r="E37" i="26"/>
  <c r="E38" i="26"/>
  <c r="M37" i="26"/>
  <c r="M38" i="26"/>
  <c r="H37" i="26"/>
  <c r="H38" i="26"/>
  <c r="H70" i="26"/>
  <c r="H69" i="26"/>
  <c r="D37" i="26"/>
  <c r="D38" i="26"/>
  <c r="C70" i="26"/>
  <c r="C69" i="26"/>
  <c r="L37" i="26"/>
  <c r="L38" i="26"/>
  <c r="O59" i="25"/>
  <c r="H56" i="25"/>
  <c r="H58" i="25"/>
  <c r="B29" i="25"/>
  <c r="B30" i="25" s="1"/>
  <c r="J29" i="25"/>
  <c r="K29" i="25"/>
  <c r="H61" i="25"/>
  <c r="P61" i="25"/>
  <c r="I61" i="25"/>
  <c r="N29" i="25"/>
  <c r="G29" i="25"/>
  <c r="O29" i="25"/>
  <c r="L61" i="25"/>
  <c r="M61" i="25"/>
  <c r="C61" i="25"/>
  <c r="G58" i="25"/>
  <c r="O58" i="25"/>
  <c r="B56" i="25"/>
  <c r="F56" i="25"/>
  <c r="J56" i="25"/>
  <c r="N56" i="25"/>
  <c r="D56" i="25"/>
  <c r="L58" i="25"/>
  <c r="P58" i="25"/>
  <c r="R64" i="25"/>
  <c r="R65" i="25" s="1"/>
  <c r="R66" i="25" s="1"/>
  <c r="D26" i="25"/>
  <c r="H26" i="25"/>
  <c r="L26" i="25"/>
  <c r="P26" i="25"/>
  <c r="E61" i="25"/>
  <c r="Q61" i="25"/>
  <c r="C58" i="25"/>
  <c r="K58" i="25"/>
  <c r="C56" i="25"/>
  <c r="G56" i="25"/>
  <c r="K56" i="25"/>
  <c r="O56" i="25"/>
  <c r="R68" i="25"/>
  <c r="E56" i="25"/>
  <c r="I56" i="25"/>
  <c r="M56" i="25"/>
  <c r="Q56" i="25"/>
  <c r="E58" i="25"/>
  <c r="I58" i="25"/>
  <c r="M58" i="25"/>
  <c r="Q58" i="25"/>
  <c r="B70" i="26" l="1"/>
  <c r="P38" i="26"/>
  <c r="F38" i="26"/>
  <c r="P69" i="26"/>
  <c r="K69" i="26"/>
  <c r="I69" i="26"/>
  <c r="Q69" i="26"/>
  <c r="D31" i="25"/>
  <c r="D32" i="25" s="1"/>
  <c r="D33" i="25" s="1"/>
  <c r="D34" i="25" s="1"/>
  <c r="O69" i="26"/>
  <c r="L70" i="26"/>
  <c r="L71" i="26" s="1"/>
  <c r="G69" i="26"/>
  <c r="B38" i="26"/>
  <c r="B39" i="26" s="1"/>
  <c r="M70" i="26"/>
  <c r="M71" i="26" s="1"/>
  <c r="O37" i="26"/>
  <c r="E69" i="26"/>
  <c r="I38" i="26"/>
  <c r="I39" i="26" s="1"/>
  <c r="K9" i="26"/>
  <c r="K10" i="26" s="1"/>
  <c r="C30" i="25"/>
  <c r="D30" i="25" s="1"/>
  <c r="E30" i="25" s="1"/>
  <c r="F30" i="25" s="1"/>
  <c r="C73" i="45"/>
  <c r="D72" i="45"/>
  <c r="P31" i="25"/>
  <c r="P32" i="25" s="1"/>
  <c r="P33" i="25" s="1"/>
  <c r="P34" i="25" s="1"/>
  <c r="E31" i="25"/>
  <c r="E32" i="25" s="1"/>
  <c r="E33" i="25" s="1"/>
  <c r="E34" i="25" s="1"/>
  <c r="F63" i="25"/>
  <c r="F64" i="25" s="1"/>
  <c r="F65" i="25" s="1"/>
  <c r="F66" i="25" s="1"/>
  <c r="D63" i="25"/>
  <c r="D64" i="25" s="1"/>
  <c r="D65" i="25" s="1"/>
  <c r="D66" i="25" s="1"/>
  <c r="M31" i="25"/>
  <c r="M32" i="25" s="1"/>
  <c r="M33" i="25" s="1"/>
  <c r="M34" i="25" s="1"/>
  <c r="B31" i="25"/>
  <c r="B32" i="25" s="1"/>
  <c r="B33" i="25" s="1"/>
  <c r="B34" i="25" s="1"/>
  <c r="H63" i="25"/>
  <c r="H64" i="25" s="1"/>
  <c r="H65" i="25" s="1"/>
  <c r="H66" i="25" s="1"/>
  <c r="J63" i="25"/>
  <c r="J64" i="25" s="1"/>
  <c r="J65" i="25" s="1"/>
  <c r="J66" i="25" s="1"/>
  <c r="K31" i="25"/>
  <c r="K32" i="25" s="1"/>
  <c r="K33" i="25" s="1"/>
  <c r="K34" i="25" s="1"/>
  <c r="O31" i="25"/>
  <c r="O32" i="25" s="1"/>
  <c r="O33" i="25" s="1"/>
  <c r="O34" i="25" s="1"/>
  <c r="L31" i="25"/>
  <c r="L32" i="25" s="1"/>
  <c r="L33" i="25" s="1"/>
  <c r="L34" i="25" s="1"/>
  <c r="F31" i="25"/>
  <c r="F32" i="25" s="1"/>
  <c r="F33" i="25" s="1"/>
  <c r="F34" i="25" s="1"/>
  <c r="I31" i="25"/>
  <c r="I32" i="25" s="1"/>
  <c r="I33" i="25" s="1"/>
  <c r="I34" i="25" s="1"/>
  <c r="G31" i="25"/>
  <c r="G32" i="25" s="1"/>
  <c r="G33" i="25" s="1"/>
  <c r="G34" i="25" s="1"/>
  <c r="C31" i="25"/>
  <c r="C32" i="25" s="1"/>
  <c r="C33" i="25" s="1"/>
  <c r="C34" i="25" s="1"/>
  <c r="H31" i="25"/>
  <c r="H32" i="25" s="1"/>
  <c r="H33" i="25" s="1"/>
  <c r="H34" i="25" s="1"/>
  <c r="N31" i="25"/>
  <c r="N32" i="25" s="1"/>
  <c r="N33" i="25" s="1"/>
  <c r="N34" i="25" s="1"/>
  <c r="J31" i="25"/>
  <c r="J32" i="25" s="1"/>
  <c r="J33" i="25" s="1"/>
  <c r="J34" i="25" s="1"/>
  <c r="B63" i="25"/>
  <c r="B64" i="25" s="1"/>
  <c r="B65" i="25" s="1"/>
  <c r="B66" i="25" s="1"/>
  <c r="P63" i="25"/>
  <c r="P64" i="25" s="1"/>
  <c r="P65" i="25" s="1"/>
  <c r="P66" i="25" s="1"/>
  <c r="L63" i="25"/>
  <c r="L64" i="25" s="1"/>
  <c r="L65" i="25" s="1"/>
  <c r="L66" i="25" s="1"/>
  <c r="N63" i="25"/>
  <c r="N64" i="25" s="1"/>
  <c r="N65" i="25" s="1"/>
  <c r="N66" i="25" s="1"/>
  <c r="I63" i="25"/>
  <c r="I64" i="25" s="1"/>
  <c r="I65" i="25" s="1"/>
  <c r="I66" i="25" s="1"/>
  <c r="Q63" i="25"/>
  <c r="Q64" i="25" s="1"/>
  <c r="Q65" i="25" s="1"/>
  <c r="Q66" i="25" s="1"/>
  <c r="M63" i="25"/>
  <c r="M64" i="25" s="1"/>
  <c r="M65" i="25" s="1"/>
  <c r="M66" i="25" s="1"/>
  <c r="D39" i="26"/>
  <c r="M39" i="26"/>
  <c r="J71" i="26"/>
  <c r="G39" i="26"/>
  <c r="D71" i="26"/>
  <c r="N71" i="26"/>
  <c r="F71" i="26"/>
  <c r="E71" i="26"/>
  <c r="B71" i="26"/>
  <c r="K71" i="26"/>
  <c r="C71" i="26"/>
  <c r="P71" i="26"/>
  <c r="H71" i="26"/>
  <c r="O39" i="26"/>
  <c r="F39" i="26"/>
  <c r="J39" i="26"/>
  <c r="N39" i="26"/>
  <c r="O71" i="26"/>
  <c r="I71" i="26"/>
  <c r="L39" i="26"/>
  <c r="P39" i="26"/>
  <c r="H39" i="26"/>
  <c r="E39" i="26"/>
  <c r="Q71" i="26"/>
  <c r="G71" i="26"/>
  <c r="C39" i="26"/>
  <c r="E63" i="25"/>
  <c r="E64" i="25" s="1"/>
  <c r="E65" i="25" s="1"/>
  <c r="E66" i="25" s="1"/>
  <c r="Q59" i="25"/>
  <c r="N27" i="25"/>
  <c r="J27" i="25"/>
  <c r="O63" i="25"/>
  <c r="O64" i="25" s="1"/>
  <c r="O65" i="25" s="1"/>
  <c r="O66" i="25" s="1"/>
  <c r="B59" i="25"/>
  <c r="G27" i="25"/>
  <c r="I59" i="25"/>
  <c r="K63" i="25"/>
  <c r="K64" i="25" s="1"/>
  <c r="K65" i="25" s="1"/>
  <c r="K66" i="25" s="1"/>
  <c r="M27" i="25"/>
  <c r="G63" i="25"/>
  <c r="G64" i="25" s="1"/>
  <c r="G65" i="25" s="1"/>
  <c r="G66" i="25" s="1"/>
  <c r="M59" i="25"/>
  <c r="L59" i="25"/>
  <c r="K27" i="25"/>
  <c r="G30" i="25"/>
  <c r="H30" i="25" s="1"/>
  <c r="I30" i="25" s="1"/>
  <c r="J30" i="25" s="1"/>
  <c r="K30" i="25" s="1"/>
  <c r="L30" i="25" s="1"/>
  <c r="M30" i="25" s="1"/>
  <c r="N30" i="25" s="1"/>
  <c r="O30" i="25" s="1"/>
  <c r="P30" i="25" s="1"/>
  <c r="B62" i="25" s="1"/>
  <c r="C62" i="25" s="1"/>
  <c r="D62" i="25" s="1"/>
  <c r="E62" i="25" s="1"/>
  <c r="F62" i="25" s="1"/>
  <c r="G62" i="25" s="1"/>
  <c r="H62" i="25" s="1"/>
  <c r="I62" i="25" s="1"/>
  <c r="J62" i="25" s="1"/>
  <c r="K62" i="25" s="1"/>
  <c r="L62" i="25" s="1"/>
  <c r="M62" i="25" s="1"/>
  <c r="N62" i="25" s="1"/>
  <c r="O62" i="25" s="1"/>
  <c r="P62" i="25" s="1"/>
  <c r="Q62" i="25" s="1"/>
  <c r="E59" i="25"/>
  <c r="P20" i="25"/>
  <c r="P27" i="25"/>
  <c r="P59" i="25"/>
  <c r="I27" i="25"/>
  <c r="C63" i="25"/>
  <c r="C64" i="25" s="1"/>
  <c r="C65" i="25" s="1"/>
  <c r="C66" i="25" s="1"/>
  <c r="H27" i="25"/>
  <c r="C59" i="25"/>
  <c r="D20" i="25"/>
  <c r="D27" i="25"/>
  <c r="O27" i="25"/>
  <c r="H59" i="25"/>
  <c r="B27" i="25"/>
  <c r="N52" i="25" l="1"/>
  <c r="N67" i="25" s="1"/>
  <c r="N68" i="25" s="1"/>
  <c r="D52" i="25"/>
  <c r="D74" i="25" s="1"/>
  <c r="O20" i="25"/>
  <c r="O35" i="25" s="1"/>
  <c r="O36" i="25" s="1"/>
  <c r="M20" i="25"/>
  <c r="M42" i="25" s="1"/>
  <c r="L20" i="25"/>
  <c r="L35" i="25" s="1"/>
  <c r="L36" i="25" s="1"/>
  <c r="F20" i="25"/>
  <c r="F35" i="25" s="1"/>
  <c r="F36" i="25" s="1"/>
  <c r="I52" i="25"/>
  <c r="I67" i="25" s="1"/>
  <c r="I68" i="25" s="1"/>
  <c r="M52" i="25"/>
  <c r="M74" i="25" s="1"/>
  <c r="K52" i="25"/>
  <c r="K74" i="25" s="1"/>
  <c r="H52" i="25"/>
  <c r="H67" i="25" s="1"/>
  <c r="H68" i="25" s="1"/>
  <c r="P52" i="25"/>
  <c r="P74" i="25" s="1"/>
  <c r="F52" i="25"/>
  <c r="F74" i="25" s="1"/>
  <c r="C52" i="25"/>
  <c r="C74" i="25" s="1"/>
  <c r="L52" i="25"/>
  <c r="L67" i="25" s="1"/>
  <c r="L68" i="25" s="1"/>
  <c r="J52" i="25"/>
  <c r="J67" i="25" s="1"/>
  <c r="J68" i="25" s="1"/>
  <c r="J69" i="25" s="1"/>
  <c r="H20" i="25"/>
  <c r="H35" i="25" s="1"/>
  <c r="H36" i="25" s="1"/>
  <c r="J20" i="25"/>
  <c r="J42" i="25" s="1"/>
  <c r="K20" i="25"/>
  <c r="K42" i="25" s="1"/>
  <c r="C20" i="25"/>
  <c r="C35" i="25" s="1"/>
  <c r="C36" i="25" s="1"/>
  <c r="C37" i="25" s="1"/>
  <c r="G20" i="25"/>
  <c r="G35" i="25" s="1"/>
  <c r="G36" i="25" s="1"/>
  <c r="I20" i="25"/>
  <c r="I35" i="25" s="1"/>
  <c r="I36" i="25" s="1"/>
  <c r="E20" i="25"/>
  <c r="E35" i="25" s="1"/>
  <c r="E36" i="25" s="1"/>
  <c r="E37" i="25" s="1"/>
  <c r="B52" i="25"/>
  <c r="B67" i="25" s="1"/>
  <c r="B68" i="25" s="1"/>
  <c r="B20" i="25"/>
  <c r="B35" i="25" s="1"/>
  <c r="B36" i="25" s="1"/>
  <c r="G52" i="25"/>
  <c r="G74" i="25" s="1"/>
  <c r="Q52" i="25"/>
  <c r="Q74" i="25" s="1"/>
  <c r="O52" i="25"/>
  <c r="O67" i="25" s="1"/>
  <c r="O68" i="25" s="1"/>
  <c r="O70" i="25" s="1"/>
  <c r="E52" i="25"/>
  <c r="E67" i="25" s="1"/>
  <c r="E68" i="25" s="1"/>
  <c r="N20" i="25"/>
  <c r="N42" i="25" s="1"/>
  <c r="D73" i="45"/>
  <c r="E72" i="45"/>
  <c r="D42" i="25"/>
  <c r="D35" i="25"/>
  <c r="D36" i="25" s="1"/>
  <c r="P4" i="25"/>
  <c r="F3" i="43" s="1"/>
  <c r="G9" i="25"/>
  <c r="G10" i="25" s="1"/>
  <c r="D5" i="25" s="1"/>
  <c r="P42" i="25"/>
  <c r="P35" i="25"/>
  <c r="P36" i="25" s="1"/>
  <c r="N74" i="25" l="1"/>
  <c r="M67" i="25"/>
  <c r="M68" i="25" s="1"/>
  <c r="M70" i="25" s="1"/>
  <c r="D67" i="25"/>
  <c r="D68" i="25" s="1"/>
  <c r="D69" i="25" s="1"/>
  <c r="O42" i="25"/>
  <c r="M35" i="25"/>
  <c r="M36" i="25" s="1"/>
  <c r="M37" i="25" s="1"/>
  <c r="L42" i="25"/>
  <c r="G42" i="25"/>
  <c r="F42" i="25"/>
  <c r="P67" i="25"/>
  <c r="P68" i="25" s="1"/>
  <c r="P70" i="25" s="1"/>
  <c r="L74" i="25"/>
  <c r="K67" i="25"/>
  <c r="K68" i="25" s="1"/>
  <c r="K70" i="25" s="1"/>
  <c r="I74" i="25"/>
  <c r="H74" i="25"/>
  <c r="C67" i="25"/>
  <c r="C68" i="25" s="1"/>
  <c r="C70" i="25" s="1"/>
  <c r="G67" i="25"/>
  <c r="G68" i="25" s="1"/>
  <c r="G70" i="25" s="1"/>
  <c r="Q67" i="25"/>
  <c r="Q68" i="25" s="1"/>
  <c r="Q70" i="25" s="1"/>
  <c r="O74" i="25"/>
  <c r="K35" i="25"/>
  <c r="K36" i="25" s="1"/>
  <c r="K37" i="25" s="1"/>
  <c r="J35" i="25"/>
  <c r="J36" i="25" s="1"/>
  <c r="J38" i="25" s="1"/>
  <c r="H42" i="25"/>
  <c r="C38" i="25"/>
  <c r="C39" i="25" s="1"/>
  <c r="C42" i="25"/>
  <c r="F67" i="25"/>
  <c r="F68" i="25" s="1"/>
  <c r="F69" i="25" s="1"/>
  <c r="B74" i="25"/>
  <c r="B42" i="25"/>
  <c r="O69" i="25"/>
  <c r="J70" i="25"/>
  <c r="J71" i="25" s="1"/>
  <c r="J74" i="25"/>
  <c r="I42" i="25"/>
  <c r="E38" i="25"/>
  <c r="E39" i="25" s="1"/>
  <c r="E42" i="25"/>
  <c r="N35" i="25"/>
  <c r="N36" i="25" s="1"/>
  <c r="N37" i="25" s="1"/>
  <c r="E74" i="25"/>
  <c r="E73" i="45"/>
  <c r="F72" i="45"/>
  <c r="D4" i="25"/>
  <c r="F38" i="25"/>
  <c r="F37" i="25"/>
  <c r="L70" i="25"/>
  <c r="L69" i="25"/>
  <c r="B38" i="25"/>
  <c r="B37" i="25"/>
  <c r="D37" i="25"/>
  <c r="D38" i="25"/>
  <c r="E70" i="25"/>
  <c r="E69" i="25"/>
  <c r="L38" i="25"/>
  <c r="L37" i="25"/>
  <c r="H70" i="25"/>
  <c r="H69" i="25"/>
  <c r="I70" i="25"/>
  <c r="I69" i="25"/>
  <c r="P38" i="25"/>
  <c r="I37" i="25"/>
  <c r="I38" i="25"/>
  <c r="N70" i="25"/>
  <c r="N69" i="25"/>
  <c r="O71" i="25"/>
  <c r="O37" i="25"/>
  <c r="O38" i="25"/>
  <c r="G37" i="25"/>
  <c r="G38" i="25"/>
  <c r="B70" i="25"/>
  <c r="B69" i="25"/>
  <c r="H38" i="25"/>
  <c r="H37" i="25"/>
  <c r="D70" i="25" l="1"/>
  <c r="D71" i="25" s="1"/>
  <c r="K69" i="25"/>
  <c r="M69" i="25"/>
  <c r="M38" i="25"/>
  <c r="M39" i="25" s="1"/>
  <c r="P69" i="25"/>
  <c r="C69" i="25"/>
  <c r="Q69" i="25"/>
  <c r="G69" i="25"/>
  <c r="K38" i="25"/>
  <c r="K39" i="25" s="1"/>
  <c r="J37" i="25"/>
  <c r="F70" i="25"/>
  <c r="F71" i="25" s="1"/>
  <c r="K9" i="25"/>
  <c r="K10" i="25" s="1"/>
  <c r="N38" i="25"/>
  <c r="N39" i="25" s="1"/>
  <c r="F73" i="45"/>
  <c r="G72" i="45"/>
  <c r="K71" i="25"/>
  <c r="B39" i="25"/>
  <c r="H39" i="25"/>
  <c r="H71" i="25"/>
  <c r="C71" i="25"/>
  <c r="G71" i="25"/>
  <c r="J39" i="25"/>
  <c r="E71" i="25"/>
  <c r="B71" i="25"/>
  <c r="N71" i="25"/>
  <c r="I71" i="25"/>
  <c r="L39" i="25"/>
  <c r="Q71" i="25"/>
  <c r="G39" i="25"/>
  <c r="I39" i="25"/>
  <c r="P39" i="25"/>
  <c r="P71" i="25"/>
  <c r="O39" i="25"/>
  <c r="D39" i="25"/>
  <c r="M71" i="25"/>
  <c r="L71" i="25"/>
  <c r="F39" i="25"/>
  <c r="G73" i="45" l="1"/>
  <c r="H72" i="45"/>
  <c r="H73" i="45" l="1"/>
  <c r="I72" i="45"/>
  <c r="I73" i="45" l="1"/>
  <c r="J72" i="45"/>
  <c r="J73" i="45" l="1"/>
  <c r="K72" i="45"/>
  <c r="K73" i="45" l="1"/>
  <c r="L72" i="45"/>
  <c r="L73" i="45" l="1"/>
  <c r="M72" i="45"/>
  <c r="M73" i="45" l="1"/>
  <c r="N72" i="45"/>
  <c r="R74" i="24"/>
  <c r="R67" i="24"/>
  <c r="R63" i="24"/>
  <c r="Q60" i="24"/>
  <c r="P60" i="24"/>
  <c r="O60" i="24"/>
  <c r="N60" i="24"/>
  <c r="M60" i="24"/>
  <c r="L60" i="24"/>
  <c r="K60" i="24"/>
  <c r="J60" i="24"/>
  <c r="I60" i="24"/>
  <c r="H60" i="24"/>
  <c r="G60" i="24"/>
  <c r="F60" i="24"/>
  <c r="E60" i="24"/>
  <c r="D60" i="24"/>
  <c r="C60" i="24"/>
  <c r="B60" i="24"/>
  <c r="Q57" i="24"/>
  <c r="P57" i="24"/>
  <c r="O57" i="24"/>
  <c r="N57" i="24"/>
  <c r="M57" i="24"/>
  <c r="L57" i="24"/>
  <c r="K57" i="24"/>
  <c r="J57" i="24"/>
  <c r="I57" i="24"/>
  <c r="H57" i="24"/>
  <c r="G57" i="24"/>
  <c r="F57" i="24"/>
  <c r="E57" i="24"/>
  <c r="D57" i="24"/>
  <c r="C57" i="24"/>
  <c r="B57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C55" i="24"/>
  <c r="B55" i="24"/>
  <c r="Q51" i="24"/>
  <c r="P44" i="24"/>
  <c r="P51" i="24" s="1"/>
  <c r="P47" i="24" s="1"/>
  <c r="O44" i="24"/>
  <c r="O51" i="24" s="1"/>
  <c r="O47" i="24" s="1"/>
  <c r="N44" i="24"/>
  <c r="N51" i="24" s="1"/>
  <c r="N47" i="24" s="1"/>
  <c r="M44" i="24"/>
  <c r="M51" i="24" s="1"/>
  <c r="M47" i="24" s="1"/>
  <c r="L44" i="24"/>
  <c r="L51" i="24" s="1"/>
  <c r="L47" i="24" s="1"/>
  <c r="K44" i="24"/>
  <c r="K51" i="24" s="1"/>
  <c r="K47" i="24" s="1"/>
  <c r="J44" i="24"/>
  <c r="J51" i="24" s="1"/>
  <c r="J47" i="24" s="1"/>
  <c r="I44" i="24"/>
  <c r="I51" i="24" s="1"/>
  <c r="I47" i="24" s="1"/>
  <c r="H44" i="24"/>
  <c r="H51" i="24" s="1"/>
  <c r="H47" i="24" s="1"/>
  <c r="G44" i="24"/>
  <c r="G51" i="24" s="1"/>
  <c r="G47" i="24" s="1"/>
  <c r="F44" i="24"/>
  <c r="F51" i="24" s="1"/>
  <c r="F47" i="24" s="1"/>
  <c r="E44" i="24"/>
  <c r="E51" i="24" s="1"/>
  <c r="E47" i="24" s="1"/>
  <c r="D44" i="24"/>
  <c r="D51" i="24" s="1"/>
  <c r="D47" i="24" s="1"/>
  <c r="C44" i="24"/>
  <c r="C51" i="24" s="1"/>
  <c r="C47" i="24" s="1"/>
  <c r="B44" i="24"/>
  <c r="B51" i="24" s="1"/>
  <c r="B47" i="24" s="1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P12" i="24"/>
  <c r="P19" i="24" s="1"/>
  <c r="P15" i="24" s="1"/>
  <c r="O12" i="24"/>
  <c r="O19" i="24" s="1"/>
  <c r="O15" i="24" s="1"/>
  <c r="N12" i="24"/>
  <c r="N19" i="24" s="1"/>
  <c r="N15" i="24" s="1"/>
  <c r="M12" i="24"/>
  <c r="M19" i="24" s="1"/>
  <c r="M15" i="24" s="1"/>
  <c r="L12" i="24"/>
  <c r="L19" i="24" s="1"/>
  <c r="L15" i="24" s="1"/>
  <c r="K12" i="24"/>
  <c r="K19" i="24" s="1"/>
  <c r="K15" i="24" s="1"/>
  <c r="J12" i="24"/>
  <c r="J19" i="24" s="1"/>
  <c r="J15" i="24" s="1"/>
  <c r="I12" i="24"/>
  <c r="I19" i="24" s="1"/>
  <c r="I15" i="24" s="1"/>
  <c r="H12" i="24"/>
  <c r="H19" i="24" s="1"/>
  <c r="H15" i="24" s="1"/>
  <c r="G12" i="24"/>
  <c r="G19" i="24" s="1"/>
  <c r="G15" i="24" s="1"/>
  <c r="F12" i="24"/>
  <c r="F19" i="24" s="1"/>
  <c r="F15" i="24" s="1"/>
  <c r="E12" i="24"/>
  <c r="E19" i="24" s="1"/>
  <c r="E15" i="24" s="1"/>
  <c r="D12" i="24"/>
  <c r="D19" i="24" s="1"/>
  <c r="D15" i="24" s="1"/>
  <c r="C12" i="24"/>
  <c r="C19" i="24" s="1"/>
  <c r="C15" i="24" s="1"/>
  <c r="B12" i="24"/>
  <c r="B19" i="24" s="1"/>
  <c r="B15" i="24" s="1"/>
  <c r="M10" i="24"/>
  <c r="B22" i="24" s="1"/>
  <c r="C22" i="24" s="1"/>
  <c r="D22" i="24" s="1"/>
  <c r="E22" i="24" s="1"/>
  <c r="F22" i="24" s="1"/>
  <c r="G22" i="24" s="1"/>
  <c r="H22" i="24" s="1"/>
  <c r="I22" i="24" s="1"/>
  <c r="J22" i="24" s="1"/>
  <c r="K22" i="24" s="1"/>
  <c r="L22" i="24" s="1"/>
  <c r="M22" i="24" s="1"/>
  <c r="N22" i="24" s="1"/>
  <c r="O22" i="24" s="1"/>
  <c r="P22" i="24" s="1"/>
  <c r="B54" i="24" s="1"/>
  <c r="C54" i="24" s="1"/>
  <c r="D54" i="24" s="1"/>
  <c r="E54" i="24" s="1"/>
  <c r="F54" i="24" s="1"/>
  <c r="G54" i="24" s="1"/>
  <c r="H54" i="24" s="1"/>
  <c r="I54" i="24" s="1"/>
  <c r="J54" i="24" s="1"/>
  <c r="K54" i="24" s="1"/>
  <c r="L54" i="24" s="1"/>
  <c r="M54" i="24" s="1"/>
  <c r="N54" i="24" s="1"/>
  <c r="O54" i="24" s="1"/>
  <c r="P54" i="24" s="1"/>
  <c r="Q54" i="24" s="1"/>
  <c r="N10" i="24" s="1"/>
  <c r="J10" i="24"/>
  <c r="H10" i="24"/>
  <c r="D10" i="24"/>
  <c r="C10" i="24"/>
  <c r="O9" i="24"/>
  <c r="M9" i="24"/>
  <c r="B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O21" i="24" s="1"/>
  <c r="P21" i="24" s="1"/>
  <c r="B53" i="24" s="1"/>
  <c r="C53" i="24" s="1"/>
  <c r="D53" i="24" s="1"/>
  <c r="E53" i="24" s="1"/>
  <c r="F53" i="24" s="1"/>
  <c r="G53" i="24" s="1"/>
  <c r="H53" i="24" s="1"/>
  <c r="I53" i="24" s="1"/>
  <c r="J53" i="24" s="1"/>
  <c r="K53" i="24" s="1"/>
  <c r="L53" i="24" s="1"/>
  <c r="M53" i="24" s="1"/>
  <c r="N53" i="24" s="1"/>
  <c r="O53" i="24" s="1"/>
  <c r="P53" i="24" s="1"/>
  <c r="Q53" i="24" s="1"/>
  <c r="N9" i="24" s="1"/>
  <c r="J9" i="24"/>
  <c r="H9" i="24"/>
  <c r="D9" i="24"/>
  <c r="C9" i="24"/>
  <c r="E9" i="24" s="1"/>
  <c r="E10" i="24" s="1"/>
  <c r="B9" i="24"/>
  <c r="N73" i="45" l="1"/>
  <c r="O72" i="45"/>
  <c r="F29" i="24"/>
  <c r="F27" i="24"/>
  <c r="B61" i="24"/>
  <c r="H29" i="24"/>
  <c r="H27" i="24"/>
  <c r="P29" i="24"/>
  <c r="P27" i="24"/>
  <c r="F61" i="24"/>
  <c r="F59" i="24"/>
  <c r="J61" i="24"/>
  <c r="O29" i="24"/>
  <c r="K61" i="24"/>
  <c r="I29" i="24"/>
  <c r="M29" i="24"/>
  <c r="E61" i="24"/>
  <c r="E59" i="24"/>
  <c r="M26" i="24"/>
  <c r="C24" i="24"/>
  <c r="O61" i="24"/>
  <c r="O59" i="24"/>
  <c r="O27" i="24"/>
  <c r="B24" i="24"/>
  <c r="J24" i="24"/>
  <c r="K24" i="24"/>
  <c r="D26" i="24"/>
  <c r="H26" i="24"/>
  <c r="L26" i="24"/>
  <c r="I27" i="24"/>
  <c r="F24" i="24"/>
  <c r="N24" i="24"/>
  <c r="O24" i="24"/>
  <c r="G61" i="24"/>
  <c r="G59" i="24"/>
  <c r="P61" i="24"/>
  <c r="P59" i="24"/>
  <c r="L29" i="24"/>
  <c r="E29" i="24"/>
  <c r="B29" i="24"/>
  <c r="B30" i="24" s="1"/>
  <c r="J29" i="24"/>
  <c r="N29" i="24"/>
  <c r="D29" i="24"/>
  <c r="C29" i="24"/>
  <c r="G29" i="24"/>
  <c r="K29" i="24"/>
  <c r="C26" i="24"/>
  <c r="G26" i="24"/>
  <c r="K26" i="24"/>
  <c r="O26" i="24"/>
  <c r="P26" i="24"/>
  <c r="C61" i="24"/>
  <c r="B56" i="24"/>
  <c r="F56" i="24"/>
  <c r="J56" i="24"/>
  <c r="N56" i="24"/>
  <c r="B58" i="24"/>
  <c r="F58" i="24"/>
  <c r="J58" i="24"/>
  <c r="N58" i="24"/>
  <c r="C56" i="24"/>
  <c r="G56" i="24"/>
  <c r="K56" i="24"/>
  <c r="O56" i="24"/>
  <c r="C58" i="24"/>
  <c r="G58" i="24"/>
  <c r="K58" i="24"/>
  <c r="O58" i="24"/>
  <c r="I26" i="24"/>
  <c r="D61" i="24"/>
  <c r="L61" i="24"/>
  <c r="D24" i="24"/>
  <c r="H24" i="24"/>
  <c r="L24" i="24"/>
  <c r="P24" i="24"/>
  <c r="G24" i="24"/>
  <c r="I61" i="24"/>
  <c r="M61" i="24"/>
  <c r="Q61" i="24"/>
  <c r="R64" i="24"/>
  <c r="R65" i="24" s="1"/>
  <c r="R66" i="24" s="1"/>
  <c r="E24" i="24"/>
  <c r="I24" i="24"/>
  <c r="M24" i="24"/>
  <c r="B26" i="24"/>
  <c r="F26" i="24"/>
  <c r="J26" i="24"/>
  <c r="N26" i="24"/>
  <c r="E26" i="24"/>
  <c r="N61" i="24"/>
  <c r="H61" i="24"/>
  <c r="D56" i="24"/>
  <c r="H56" i="24"/>
  <c r="L56" i="24"/>
  <c r="P56" i="24"/>
  <c r="D58" i="24"/>
  <c r="H58" i="24"/>
  <c r="L58" i="24"/>
  <c r="P58" i="24"/>
  <c r="R68" i="24"/>
  <c r="E56" i="24"/>
  <c r="I56" i="24"/>
  <c r="M56" i="24"/>
  <c r="Q56" i="24"/>
  <c r="E58" i="24"/>
  <c r="I58" i="24"/>
  <c r="M58" i="24"/>
  <c r="Q58" i="24"/>
  <c r="O73" i="45" l="1"/>
  <c r="P72" i="45"/>
  <c r="F63" i="24"/>
  <c r="F64" i="24" s="1"/>
  <c r="F65" i="24" s="1"/>
  <c r="F66" i="24" s="1"/>
  <c r="M63" i="24"/>
  <c r="M64" i="24" s="1"/>
  <c r="M65" i="24" s="1"/>
  <c r="M66" i="24" s="1"/>
  <c r="C31" i="24"/>
  <c r="C32" i="24" s="1"/>
  <c r="C33" i="24" s="1"/>
  <c r="C34" i="24" s="1"/>
  <c r="J31" i="24"/>
  <c r="J32" i="24" s="1"/>
  <c r="J33" i="24" s="1"/>
  <c r="J34" i="24" s="1"/>
  <c r="H31" i="24"/>
  <c r="H32" i="24" s="1"/>
  <c r="H33" i="24" s="1"/>
  <c r="H34" i="24" s="1"/>
  <c r="O63" i="24"/>
  <c r="O64" i="24" s="1"/>
  <c r="O65" i="24" s="1"/>
  <c r="O66" i="24" s="1"/>
  <c r="K63" i="24"/>
  <c r="K64" i="24" s="1"/>
  <c r="K65" i="24" s="1"/>
  <c r="K66" i="24" s="1"/>
  <c r="L31" i="24"/>
  <c r="L32" i="24" s="1"/>
  <c r="L33" i="24" s="1"/>
  <c r="L34" i="24" s="1"/>
  <c r="G63" i="24"/>
  <c r="G64" i="24" s="1"/>
  <c r="G65" i="24" s="1"/>
  <c r="G66" i="24" s="1"/>
  <c r="N63" i="24"/>
  <c r="N64" i="24" s="1"/>
  <c r="N65" i="24" s="1"/>
  <c r="N66" i="24" s="1"/>
  <c r="C63" i="24"/>
  <c r="C64" i="24" s="1"/>
  <c r="C65" i="24" s="1"/>
  <c r="C66" i="24" s="1"/>
  <c r="J63" i="24"/>
  <c r="J64" i="24" s="1"/>
  <c r="J65" i="24" s="1"/>
  <c r="J66" i="24" s="1"/>
  <c r="D31" i="24"/>
  <c r="D32" i="24" s="1"/>
  <c r="D33" i="24" s="1"/>
  <c r="D34" i="24" s="1"/>
  <c r="B63" i="24"/>
  <c r="B64" i="24" s="1"/>
  <c r="B65" i="24" s="1"/>
  <c r="B66" i="24" s="1"/>
  <c r="L63" i="24"/>
  <c r="L64" i="24" s="1"/>
  <c r="L65" i="24" s="1"/>
  <c r="L66" i="24" s="1"/>
  <c r="M27" i="24"/>
  <c r="B31" i="24"/>
  <c r="B32" i="24" s="1"/>
  <c r="B33" i="24" s="1"/>
  <c r="B34" i="24" s="1"/>
  <c r="E63" i="24"/>
  <c r="E64" i="24" s="1"/>
  <c r="E65" i="24" s="1"/>
  <c r="E66" i="24" s="1"/>
  <c r="D63" i="24"/>
  <c r="D64" i="24" s="1"/>
  <c r="D65" i="24" s="1"/>
  <c r="D66" i="24" s="1"/>
  <c r="K31" i="24"/>
  <c r="K32" i="24" s="1"/>
  <c r="K33" i="24" s="1"/>
  <c r="K34" i="24" s="1"/>
  <c r="N31" i="24"/>
  <c r="N32" i="24" s="1"/>
  <c r="N33" i="24" s="1"/>
  <c r="N34" i="24" s="1"/>
  <c r="J52" i="24"/>
  <c r="J59" i="24"/>
  <c r="O31" i="24"/>
  <c r="O32" i="24" s="1"/>
  <c r="O33" i="24" s="1"/>
  <c r="O34" i="24" s="1"/>
  <c r="I63" i="24"/>
  <c r="I64" i="24" s="1"/>
  <c r="I65" i="24" s="1"/>
  <c r="I66" i="24" s="1"/>
  <c r="H63" i="24"/>
  <c r="H64" i="24" s="1"/>
  <c r="H65" i="24" s="1"/>
  <c r="H66" i="24" s="1"/>
  <c r="Q63" i="24"/>
  <c r="Q64" i="24" s="1"/>
  <c r="Q65" i="24" s="1"/>
  <c r="Q66" i="24" s="1"/>
  <c r="K27" i="24"/>
  <c r="M31" i="24"/>
  <c r="M32" i="24" s="1"/>
  <c r="M33" i="24" s="1"/>
  <c r="M34" i="24" s="1"/>
  <c r="K59" i="24"/>
  <c r="K52" i="24"/>
  <c r="F31" i="24"/>
  <c r="F32" i="24" s="1"/>
  <c r="F33" i="24" s="1"/>
  <c r="F34" i="24" s="1"/>
  <c r="M59" i="24"/>
  <c r="M52" i="24"/>
  <c r="D59" i="24"/>
  <c r="G31" i="24"/>
  <c r="G32" i="24" s="1"/>
  <c r="G33" i="24" s="1"/>
  <c r="G34" i="24" s="1"/>
  <c r="C27" i="24"/>
  <c r="N27" i="24"/>
  <c r="B27" i="24"/>
  <c r="P63" i="24"/>
  <c r="P64" i="24" s="1"/>
  <c r="P65" i="24" s="1"/>
  <c r="P66" i="24" s="1"/>
  <c r="B59" i="24"/>
  <c r="E31" i="24"/>
  <c r="E32" i="24" s="1"/>
  <c r="E33" i="24" s="1"/>
  <c r="E34" i="24" s="1"/>
  <c r="P31" i="24"/>
  <c r="P32" i="24" s="1"/>
  <c r="P33" i="24" s="1"/>
  <c r="P34" i="24" s="1"/>
  <c r="D27" i="24"/>
  <c r="C30" i="24"/>
  <c r="D30" i="24" s="1"/>
  <c r="E30" i="24" s="1"/>
  <c r="F30" i="24" s="1"/>
  <c r="G30" i="24" s="1"/>
  <c r="H30" i="24" s="1"/>
  <c r="I30" i="24" s="1"/>
  <c r="J30" i="24" s="1"/>
  <c r="K30" i="24" s="1"/>
  <c r="L30" i="24" s="1"/>
  <c r="M30" i="24" s="1"/>
  <c r="N30" i="24" s="1"/>
  <c r="O30" i="24" s="1"/>
  <c r="P30" i="24" s="1"/>
  <c r="B62" i="24" s="1"/>
  <c r="C62" i="24" s="1"/>
  <c r="D62" i="24" s="1"/>
  <c r="E62" i="24" s="1"/>
  <c r="F62" i="24" s="1"/>
  <c r="G62" i="24" s="1"/>
  <c r="H62" i="24" s="1"/>
  <c r="I62" i="24" s="1"/>
  <c r="J62" i="24" s="1"/>
  <c r="K62" i="24" s="1"/>
  <c r="L62" i="24" s="1"/>
  <c r="M62" i="24" s="1"/>
  <c r="N62" i="24" s="1"/>
  <c r="O62" i="24" s="1"/>
  <c r="P62" i="24" s="1"/>
  <c r="Q62" i="24" s="1"/>
  <c r="L27" i="24"/>
  <c r="H59" i="24"/>
  <c r="N59" i="24"/>
  <c r="I59" i="24"/>
  <c r="I52" i="24"/>
  <c r="L59" i="24"/>
  <c r="I31" i="24"/>
  <c r="I32" i="24" s="1"/>
  <c r="I33" i="24" s="1"/>
  <c r="I34" i="24" s="1"/>
  <c r="C59" i="24"/>
  <c r="C52" i="24"/>
  <c r="G27" i="24"/>
  <c r="J27" i="24"/>
  <c r="E27" i="24"/>
  <c r="H52" i="24" l="1"/>
  <c r="H67" i="24" s="1"/>
  <c r="H68" i="24" s="1"/>
  <c r="L20" i="24"/>
  <c r="L42" i="24" s="1"/>
  <c r="N52" i="24"/>
  <c r="N74" i="24" s="1"/>
  <c r="L52" i="24"/>
  <c r="L74" i="24" s="1"/>
  <c r="F52" i="24"/>
  <c r="F74" i="24" s="1"/>
  <c r="C20" i="24"/>
  <c r="C42" i="24" s="1"/>
  <c r="G20" i="24"/>
  <c r="G42" i="24" s="1"/>
  <c r="P20" i="24"/>
  <c r="P42" i="24" s="1"/>
  <c r="O52" i="24"/>
  <c r="O67" i="24" s="1"/>
  <c r="O68" i="24" s="1"/>
  <c r="P52" i="24"/>
  <c r="P67" i="24" s="1"/>
  <c r="P68" i="24" s="1"/>
  <c r="E52" i="24"/>
  <c r="E67" i="24" s="1"/>
  <c r="E68" i="24" s="1"/>
  <c r="M20" i="24"/>
  <c r="M42" i="24" s="1"/>
  <c r="N20" i="24"/>
  <c r="N42" i="24" s="1"/>
  <c r="K20" i="24"/>
  <c r="K42" i="24" s="1"/>
  <c r="J20" i="24"/>
  <c r="J42" i="24" s="1"/>
  <c r="B52" i="24"/>
  <c r="B74" i="24" s="1"/>
  <c r="B20" i="24"/>
  <c r="B35" i="24" s="1"/>
  <c r="B36" i="24" s="1"/>
  <c r="G52" i="24"/>
  <c r="G67" i="24" s="1"/>
  <c r="G68" i="24" s="1"/>
  <c r="O20" i="24"/>
  <c r="O35" i="24" s="1"/>
  <c r="O36" i="24" s="1"/>
  <c r="O38" i="24" s="1"/>
  <c r="H20" i="24"/>
  <c r="H42" i="24" s="1"/>
  <c r="D52" i="24"/>
  <c r="D74" i="24" s="1"/>
  <c r="E20" i="24"/>
  <c r="E42" i="24" s="1"/>
  <c r="D20" i="24"/>
  <c r="D35" i="24" s="1"/>
  <c r="D36" i="24" s="1"/>
  <c r="I20" i="24"/>
  <c r="I42" i="24" s="1"/>
  <c r="F20" i="24"/>
  <c r="F42" i="24" s="1"/>
  <c r="P73" i="45"/>
  <c r="Q72" i="45"/>
  <c r="Q59" i="24"/>
  <c r="Q52" i="24"/>
  <c r="Q74" i="24" s="1"/>
  <c r="J67" i="24"/>
  <c r="J68" i="24" s="1"/>
  <c r="J69" i="24" s="1"/>
  <c r="J74" i="24"/>
  <c r="C67" i="24"/>
  <c r="C68" i="24" s="1"/>
  <c r="C74" i="24"/>
  <c r="G9" i="24"/>
  <c r="G10" i="24" s="1"/>
  <c r="P4" i="24"/>
  <c r="F3" i="41" s="1"/>
  <c r="I74" i="24"/>
  <c r="I67" i="24"/>
  <c r="I68" i="24" s="1"/>
  <c r="L35" i="24"/>
  <c r="L36" i="24" s="1"/>
  <c r="M74" i="24"/>
  <c r="M67" i="24"/>
  <c r="M68" i="24" s="1"/>
  <c r="K67" i="24"/>
  <c r="K68" i="24" s="1"/>
  <c r="K74" i="24"/>
  <c r="N67" i="24" l="1"/>
  <c r="N68" i="24" s="1"/>
  <c r="H74" i="24"/>
  <c r="L67" i="24"/>
  <c r="L68" i="24" s="1"/>
  <c r="L70" i="24" s="1"/>
  <c r="O74" i="24"/>
  <c r="F67" i="24"/>
  <c r="F68" i="24" s="1"/>
  <c r="F70" i="24" s="1"/>
  <c r="C35" i="24"/>
  <c r="C36" i="24" s="1"/>
  <c r="C37" i="24" s="1"/>
  <c r="K35" i="24"/>
  <c r="K36" i="24" s="1"/>
  <c r="N35" i="24"/>
  <c r="N36" i="24" s="1"/>
  <c r="N37" i="24" s="1"/>
  <c r="G35" i="24"/>
  <c r="G36" i="24" s="1"/>
  <c r="G37" i="24" s="1"/>
  <c r="P74" i="24"/>
  <c r="E74" i="24"/>
  <c r="D67" i="24"/>
  <c r="D68" i="24" s="1"/>
  <c r="D69" i="24" s="1"/>
  <c r="P35" i="24"/>
  <c r="P36" i="24" s="1"/>
  <c r="P37" i="24" s="1"/>
  <c r="E35" i="24"/>
  <c r="E36" i="24" s="1"/>
  <c r="E37" i="24" s="1"/>
  <c r="G74" i="24"/>
  <c r="B42" i="24"/>
  <c r="B67" i="24"/>
  <c r="B68" i="24" s="1"/>
  <c r="B70" i="24" s="1"/>
  <c r="I35" i="24"/>
  <c r="I36" i="24" s="1"/>
  <c r="I38" i="24" s="1"/>
  <c r="I39" i="24" s="1"/>
  <c r="M35" i="24"/>
  <c r="M36" i="24" s="1"/>
  <c r="M38" i="24" s="1"/>
  <c r="M39" i="24" s="1"/>
  <c r="O42" i="24"/>
  <c r="J35" i="24"/>
  <c r="J36" i="24" s="1"/>
  <c r="J38" i="24" s="1"/>
  <c r="D42" i="24"/>
  <c r="H35" i="24"/>
  <c r="H36" i="24" s="1"/>
  <c r="H37" i="24" s="1"/>
  <c r="O37" i="24"/>
  <c r="F35" i="24"/>
  <c r="F36" i="24" s="1"/>
  <c r="F38" i="24" s="1"/>
  <c r="F39" i="24" s="1"/>
  <c r="Q73" i="45"/>
  <c r="P6" i="45" s="1"/>
  <c r="P9" i="45"/>
  <c r="P10" i="45" s="1"/>
  <c r="O10" i="45" s="1"/>
  <c r="J70" i="24"/>
  <c r="J71" i="24" s="1"/>
  <c r="D5" i="24"/>
  <c r="D4" i="24"/>
  <c r="Q67" i="24"/>
  <c r="Q68" i="24" s="1"/>
  <c r="Q69" i="24" s="1"/>
  <c r="O70" i="24"/>
  <c r="O69" i="24"/>
  <c r="D37" i="24"/>
  <c r="D38" i="24"/>
  <c r="N70" i="24"/>
  <c r="N69" i="24"/>
  <c r="K70" i="24"/>
  <c r="K69" i="24"/>
  <c r="M70" i="24"/>
  <c r="M69" i="24"/>
  <c r="I70" i="24"/>
  <c r="I69" i="24"/>
  <c r="K38" i="24"/>
  <c r="K37" i="24"/>
  <c r="B37" i="24"/>
  <c r="B38" i="24"/>
  <c r="E70" i="24"/>
  <c r="E69" i="24"/>
  <c r="P70" i="24"/>
  <c r="P69" i="24"/>
  <c r="L37" i="24"/>
  <c r="L38" i="24"/>
  <c r="O39" i="24"/>
  <c r="G70" i="24"/>
  <c r="G69" i="24"/>
  <c r="H70" i="24"/>
  <c r="H69" i="24"/>
  <c r="C70" i="24"/>
  <c r="C69" i="24"/>
  <c r="L69" i="24" l="1"/>
  <c r="F69" i="24"/>
  <c r="N38" i="24"/>
  <c r="N39" i="24" s="1"/>
  <c r="G38" i="24"/>
  <c r="C38" i="24"/>
  <c r="C39" i="24" s="1"/>
  <c r="D70" i="24"/>
  <c r="D71" i="24" s="1"/>
  <c r="P38" i="24"/>
  <c r="P39" i="24" s="1"/>
  <c r="E38" i="24"/>
  <c r="E39" i="24" s="1"/>
  <c r="I37" i="24"/>
  <c r="M37" i="24"/>
  <c r="J37" i="24"/>
  <c r="B69" i="24"/>
  <c r="H38" i="24"/>
  <c r="H39" i="24" s="1"/>
  <c r="F37" i="24"/>
  <c r="Q70" i="24"/>
  <c r="Q71" i="24" s="1"/>
  <c r="K9" i="24"/>
  <c r="K10" i="24" s="1"/>
  <c r="G71" i="24"/>
  <c r="M71" i="24"/>
  <c r="G39" i="24"/>
  <c r="F71" i="24"/>
  <c r="C71" i="24"/>
  <c r="E71" i="24"/>
  <c r="J39" i="24"/>
  <c r="H71" i="24"/>
  <c r="P71" i="24"/>
  <c r="B39" i="24"/>
  <c r="D39" i="24"/>
  <c r="L39" i="24"/>
  <c r="B71" i="24"/>
  <c r="K39" i="24"/>
  <c r="I71" i="24"/>
  <c r="K71" i="24"/>
  <c r="N71" i="24"/>
  <c r="L71" i="24"/>
  <c r="O71" i="24"/>
  <c r="Q44" i="21" l="1"/>
  <c r="Q51" i="21" s="1"/>
  <c r="Q47" i="21" s="1"/>
  <c r="R74" i="21"/>
  <c r="R67" i="21"/>
  <c r="R63" i="21"/>
  <c r="Q60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D60" i="21"/>
  <c r="C60" i="21"/>
  <c r="B60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C57" i="21"/>
  <c r="B57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C55" i="21"/>
  <c r="B55" i="21"/>
  <c r="P44" i="21"/>
  <c r="P51" i="21" s="1"/>
  <c r="P47" i="21" s="1"/>
  <c r="O44" i="21"/>
  <c r="O51" i="21" s="1"/>
  <c r="O47" i="21" s="1"/>
  <c r="N44" i="21"/>
  <c r="N51" i="21" s="1"/>
  <c r="N47" i="21" s="1"/>
  <c r="M44" i="21"/>
  <c r="M51" i="21" s="1"/>
  <c r="M47" i="21" s="1"/>
  <c r="L44" i="21"/>
  <c r="L51" i="21" s="1"/>
  <c r="L47" i="21" s="1"/>
  <c r="K44" i="21"/>
  <c r="K51" i="21" s="1"/>
  <c r="K47" i="21" s="1"/>
  <c r="J44" i="21"/>
  <c r="J51" i="21" s="1"/>
  <c r="J47" i="21" s="1"/>
  <c r="I44" i="21"/>
  <c r="I51" i="21" s="1"/>
  <c r="I47" i="21" s="1"/>
  <c r="H44" i="21"/>
  <c r="H51" i="21" s="1"/>
  <c r="H47" i="21" s="1"/>
  <c r="G44" i="21"/>
  <c r="G51" i="21" s="1"/>
  <c r="G47" i="21" s="1"/>
  <c r="F44" i="21"/>
  <c r="F51" i="21" s="1"/>
  <c r="F47" i="21" s="1"/>
  <c r="E44" i="21"/>
  <c r="E51" i="21" s="1"/>
  <c r="E47" i="21" s="1"/>
  <c r="D44" i="21"/>
  <c r="D51" i="21" s="1"/>
  <c r="D47" i="21" s="1"/>
  <c r="C44" i="21"/>
  <c r="C51" i="21" s="1"/>
  <c r="C47" i="21" s="1"/>
  <c r="B44" i="21"/>
  <c r="B51" i="21" s="1"/>
  <c r="B47" i="21" s="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B28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P12" i="21"/>
  <c r="P19" i="21" s="1"/>
  <c r="P15" i="21" s="1"/>
  <c r="O12" i="21"/>
  <c r="O19" i="21" s="1"/>
  <c r="O15" i="21" s="1"/>
  <c r="N12" i="21"/>
  <c r="N19" i="21" s="1"/>
  <c r="N15" i="21" s="1"/>
  <c r="M12" i="21"/>
  <c r="M19" i="21" s="1"/>
  <c r="M15" i="21" s="1"/>
  <c r="L12" i="21"/>
  <c r="L19" i="21" s="1"/>
  <c r="L15" i="21" s="1"/>
  <c r="K12" i="21"/>
  <c r="K19" i="21" s="1"/>
  <c r="K15" i="21" s="1"/>
  <c r="J12" i="21"/>
  <c r="J19" i="21" s="1"/>
  <c r="J15" i="21" s="1"/>
  <c r="I12" i="21"/>
  <c r="I19" i="21" s="1"/>
  <c r="I15" i="21" s="1"/>
  <c r="H12" i="21"/>
  <c r="H19" i="21" s="1"/>
  <c r="H15" i="21" s="1"/>
  <c r="G12" i="21"/>
  <c r="G19" i="21" s="1"/>
  <c r="G15" i="21" s="1"/>
  <c r="F12" i="21"/>
  <c r="F19" i="21" s="1"/>
  <c r="F15" i="21" s="1"/>
  <c r="E12" i="21"/>
  <c r="E19" i="21" s="1"/>
  <c r="E15" i="21" s="1"/>
  <c r="D12" i="21"/>
  <c r="D19" i="21" s="1"/>
  <c r="D15" i="21" s="1"/>
  <c r="C12" i="21"/>
  <c r="C19" i="21" s="1"/>
  <c r="C15" i="21" s="1"/>
  <c r="B12" i="21"/>
  <c r="B19" i="21" s="1"/>
  <c r="B15" i="21" s="1"/>
  <c r="M10" i="21"/>
  <c r="B22" i="21" s="1"/>
  <c r="C22" i="21" s="1"/>
  <c r="D22" i="21" s="1"/>
  <c r="E22" i="21" s="1"/>
  <c r="F22" i="21" s="1"/>
  <c r="G22" i="21" s="1"/>
  <c r="H22" i="21" s="1"/>
  <c r="I22" i="21" s="1"/>
  <c r="J22" i="21" s="1"/>
  <c r="K22" i="21" s="1"/>
  <c r="L22" i="21" s="1"/>
  <c r="M22" i="21" s="1"/>
  <c r="N22" i="21" s="1"/>
  <c r="O22" i="21" s="1"/>
  <c r="P22" i="21" s="1"/>
  <c r="B54" i="21" s="1"/>
  <c r="C54" i="21" s="1"/>
  <c r="D54" i="21" s="1"/>
  <c r="E54" i="21" s="1"/>
  <c r="F54" i="21" s="1"/>
  <c r="G54" i="21" s="1"/>
  <c r="H54" i="21" s="1"/>
  <c r="I54" i="21" s="1"/>
  <c r="J54" i="21" s="1"/>
  <c r="K54" i="21" s="1"/>
  <c r="L54" i="21" s="1"/>
  <c r="M54" i="21" s="1"/>
  <c r="N54" i="21" s="1"/>
  <c r="O54" i="21" s="1"/>
  <c r="P54" i="21" s="1"/>
  <c r="Q54" i="21" s="1"/>
  <c r="N10" i="21" s="1"/>
  <c r="J10" i="21"/>
  <c r="H10" i="21"/>
  <c r="D10" i="21"/>
  <c r="C10" i="21"/>
  <c r="O9" i="21"/>
  <c r="M9" i="21"/>
  <c r="B21" i="21" s="1"/>
  <c r="C21" i="21" s="1"/>
  <c r="D21" i="21" s="1"/>
  <c r="E21" i="21" s="1"/>
  <c r="F21" i="21" s="1"/>
  <c r="G21" i="21" s="1"/>
  <c r="H21" i="21" s="1"/>
  <c r="I21" i="21" s="1"/>
  <c r="J21" i="21" s="1"/>
  <c r="K21" i="21" s="1"/>
  <c r="L21" i="21" s="1"/>
  <c r="M21" i="21" s="1"/>
  <c r="N21" i="21" s="1"/>
  <c r="O21" i="21" s="1"/>
  <c r="P21" i="21" s="1"/>
  <c r="B53" i="21" s="1"/>
  <c r="C53" i="21" s="1"/>
  <c r="D53" i="21" s="1"/>
  <c r="E53" i="21" s="1"/>
  <c r="F53" i="21" s="1"/>
  <c r="G53" i="21" s="1"/>
  <c r="H53" i="21" s="1"/>
  <c r="I53" i="21" s="1"/>
  <c r="J53" i="21" s="1"/>
  <c r="K53" i="21" s="1"/>
  <c r="L53" i="21" s="1"/>
  <c r="M53" i="21" s="1"/>
  <c r="N53" i="21" s="1"/>
  <c r="O53" i="21" s="1"/>
  <c r="P53" i="21" s="1"/>
  <c r="Q53" i="21" s="1"/>
  <c r="N9" i="21" s="1"/>
  <c r="J9" i="21"/>
  <c r="H9" i="21"/>
  <c r="D9" i="21"/>
  <c r="C9" i="21"/>
  <c r="E9" i="21" s="1"/>
  <c r="E10" i="21" s="1"/>
  <c r="B9" i="21"/>
  <c r="H29" i="21" l="1"/>
  <c r="H27" i="21"/>
  <c r="N29" i="21"/>
  <c r="N27" i="21"/>
  <c r="B61" i="21"/>
  <c r="B59" i="21"/>
  <c r="O29" i="21"/>
  <c r="O27" i="21"/>
  <c r="C61" i="21"/>
  <c r="C59" i="21"/>
  <c r="C29" i="21"/>
  <c r="C27" i="21"/>
  <c r="D29" i="21"/>
  <c r="D27" i="21"/>
  <c r="J29" i="21"/>
  <c r="J27" i="21"/>
  <c r="P29" i="21"/>
  <c r="P27" i="21"/>
  <c r="P61" i="21"/>
  <c r="P59" i="21"/>
  <c r="K29" i="21"/>
  <c r="K27" i="21"/>
  <c r="Q61" i="21"/>
  <c r="Q59" i="21"/>
  <c r="J61" i="21"/>
  <c r="J59" i="21"/>
  <c r="G61" i="21"/>
  <c r="G59" i="21"/>
  <c r="K61" i="21"/>
  <c r="K59" i="21"/>
  <c r="O61" i="21"/>
  <c r="O59" i="21"/>
  <c r="N61" i="21"/>
  <c r="N59" i="21"/>
  <c r="D61" i="21"/>
  <c r="D59" i="21"/>
  <c r="H61" i="21"/>
  <c r="H59" i="21"/>
  <c r="L61" i="21"/>
  <c r="L59" i="21"/>
  <c r="F61" i="21"/>
  <c r="F59" i="21"/>
  <c r="E61" i="21"/>
  <c r="E59" i="21"/>
  <c r="I61" i="21"/>
  <c r="I59" i="21"/>
  <c r="M61" i="21"/>
  <c r="M59" i="21"/>
  <c r="D24" i="21"/>
  <c r="H24" i="21"/>
  <c r="P24" i="21"/>
  <c r="J26" i="21"/>
  <c r="N26" i="21"/>
  <c r="E24" i="21"/>
  <c r="C24" i="21"/>
  <c r="G24" i="21"/>
  <c r="K24" i="21"/>
  <c r="O24" i="21"/>
  <c r="L24" i="21"/>
  <c r="D26" i="21"/>
  <c r="E26" i="21"/>
  <c r="I26" i="21"/>
  <c r="M26" i="21"/>
  <c r="E56" i="21"/>
  <c r="I56" i="21"/>
  <c r="M56" i="21"/>
  <c r="Q56" i="21"/>
  <c r="E58" i="21"/>
  <c r="I24" i="21"/>
  <c r="M24" i="21"/>
  <c r="B24" i="21"/>
  <c r="F24" i="21"/>
  <c r="J24" i="21"/>
  <c r="N24" i="21"/>
  <c r="B56" i="21"/>
  <c r="F56" i="21"/>
  <c r="J56" i="21"/>
  <c r="N56" i="21"/>
  <c r="Q58" i="21"/>
  <c r="G29" i="21"/>
  <c r="L29" i="21"/>
  <c r="E29" i="21"/>
  <c r="I29" i="21"/>
  <c r="M29" i="21"/>
  <c r="B29" i="21"/>
  <c r="B30" i="21" s="1"/>
  <c r="F29" i="21"/>
  <c r="F26" i="21"/>
  <c r="L26" i="21"/>
  <c r="C26" i="21"/>
  <c r="H26" i="21"/>
  <c r="G26" i="21"/>
  <c r="K26" i="21"/>
  <c r="O26" i="21"/>
  <c r="I58" i="21"/>
  <c r="M58" i="21"/>
  <c r="B26" i="21"/>
  <c r="R64" i="21"/>
  <c r="R65" i="21" s="1"/>
  <c r="R66" i="21" s="1"/>
  <c r="P26" i="21"/>
  <c r="B58" i="21"/>
  <c r="F58" i="21"/>
  <c r="J58" i="21"/>
  <c r="N58" i="21"/>
  <c r="C56" i="21"/>
  <c r="G56" i="21"/>
  <c r="K56" i="21"/>
  <c r="O56" i="21"/>
  <c r="C58" i="21"/>
  <c r="G58" i="21"/>
  <c r="K58" i="21"/>
  <c r="O58" i="21"/>
  <c r="R68" i="21"/>
  <c r="D56" i="21"/>
  <c r="H56" i="21"/>
  <c r="L56" i="21"/>
  <c r="P56" i="21"/>
  <c r="D58" i="21"/>
  <c r="H58" i="21"/>
  <c r="L58" i="21"/>
  <c r="P58" i="21"/>
  <c r="D31" i="21" l="1"/>
  <c r="D32" i="21" s="1"/>
  <c r="D33" i="21" s="1"/>
  <c r="D34" i="21" s="1"/>
  <c r="I63" i="21"/>
  <c r="I64" i="21" s="1"/>
  <c r="I65" i="21" s="1"/>
  <c r="I52" i="21" s="1"/>
  <c r="C30" i="21"/>
  <c r="D30" i="21" s="1"/>
  <c r="E30" i="21" s="1"/>
  <c r="F30" i="21" s="1"/>
  <c r="G30" i="21" s="1"/>
  <c r="H30" i="21" s="1"/>
  <c r="I30" i="21" s="1"/>
  <c r="J30" i="21" s="1"/>
  <c r="K30" i="21" s="1"/>
  <c r="L30" i="21" s="1"/>
  <c r="M30" i="21" s="1"/>
  <c r="N30" i="21" s="1"/>
  <c r="O30" i="21" s="1"/>
  <c r="P30" i="21" s="1"/>
  <c r="B62" i="21" s="1"/>
  <c r="C62" i="21" s="1"/>
  <c r="D62" i="21" s="1"/>
  <c r="E62" i="21" s="1"/>
  <c r="F62" i="21" s="1"/>
  <c r="G62" i="21" s="1"/>
  <c r="H62" i="21" s="1"/>
  <c r="I62" i="21" s="1"/>
  <c r="J62" i="21" s="1"/>
  <c r="K62" i="21" s="1"/>
  <c r="L62" i="21" s="1"/>
  <c r="M62" i="21" s="1"/>
  <c r="N62" i="21" s="1"/>
  <c r="O62" i="21" s="1"/>
  <c r="P62" i="21" s="1"/>
  <c r="Q62" i="21" s="1"/>
  <c r="H31" i="21"/>
  <c r="H32" i="21" s="1"/>
  <c r="H33" i="21" s="1"/>
  <c r="H20" i="21" s="1"/>
  <c r="H42" i="21" s="1"/>
  <c r="N63" i="21"/>
  <c r="N64" i="21" s="1"/>
  <c r="N65" i="21" s="1"/>
  <c r="N66" i="21" s="1"/>
  <c r="O63" i="21"/>
  <c r="O64" i="21" s="1"/>
  <c r="O65" i="21" s="1"/>
  <c r="O52" i="21" s="1"/>
  <c r="D63" i="21"/>
  <c r="D64" i="21" s="1"/>
  <c r="D65" i="21" s="1"/>
  <c r="D52" i="21" s="1"/>
  <c r="P31" i="21"/>
  <c r="P32" i="21" s="1"/>
  <c r="P33" i="21" s="1"/>
  <c r="P34" i="21" s="1"/>
  <c r="F31" i="21"/>
  <c r="F32" i="21" s="1"/>
  <c r="F33" i="21" s="1"/>
  <c r="F34" i="21" s="1"/>
  <c r="E63" i="21"/>
  <c r="E64" i="21" s="1"/>
  <c r="E65" i="21" s="1"/>
  <c r="E52" i="21" s="1"/>
  <c r="J31" i="21"/>
  <c r="J32" i="21" s="1"/>
  <c r="J33" i="21" s="1"/>
  <c r="J34" i="21" s="1"/>
  <c r="P63" i="21"/>
  <c r="P64" i="21" s="1"/>
  <c r="P65" i="21" s="1"/>
  <c r="P66" i="21" s="1"/>
  <c r="C63" i="21"/>
  <c r="C64" i="21" s="1"/>
  <c r="C65" i="21" s="1"/>
  <c r="C66" i="21" s="1"/>
  <c r="O31" i="21"/>
  <c r="O32" i="21" s="1"/>
  <c r="O33" i="21" s="1"/>
  <c r="O34" i="21" s="1"/>
  <c r="I31" i="21"/>
  <c r="I32" i="21" s="1"/>
  <c r="I33" i="21" s="1"/>
  <c r="I34" i="21" s="1"/>
  <c r="M31" i="21"/>
  <c r="M32" i="21" s="1"/>
  <c r="M33" i="21" s="1"/>
  <c r="M34" i="21" s="1"/>
  <c r="M63" i="21"/>
  <c r="M64" i="21" s="1"/>
  <c r="M65" i="21" s="1"/>
  <c r="M66" i="21" s="1"/>
  <c r="H63" i="21"/>
  <c r="H64" i="21" s="1"/>
  <c r="H65" i="21" s="1"/>
  <c r="H66" i="21" s="1"/>
  <c r="J63" i="21"/>
  <c r="J64" i="21" s="1"/>
  <c r="J65" i="21" s="1"/>
  <c r="J66" i="21" s="1"/>
  <c r="B31" i="21"/>
  <c r="B32" i="21" s="1"/>
  <c r="B33" i="21" s="1"/>
  <c r="B34" i="21" s="1"/>
  <c r="C31" i="21"/>
  <c r="C32" i="21" s="1"/>
  <c r="C33" i="21" s="1"/>
  <c r="C34" i="21" s="1"/>
  <c r="E31" i="21"/>
  <c r="E32" i="21" s="1"/>
  <c r="E33" i="21" s="1"/>
  <c r="E34" i="21" s="1"/>
  <c r="F63" i="21"/>
  <c r="F64" i="21" s="1"/>
  <c r="F65" i="21" s="1"/>
  <c r="F66" i="21" s="1"/>
  <c r="N31" i="21"/>
  <c r="N32" i="21" s="1"/>
  <c r="N33" i="21" s="1"/>
  <c r="N34" i="21" s="1"/>
  <c r="L63" i="21"/>
  <c r="L64" i="21" s="1"/>
  <c r="L65" i="21" s="1"/>
  <c r="L52" i="21" s="1"/>
  <c r="K63" i="21"/>
  <c r="K64" i="21" s="1"/>
  <c r="K65" i="21" s="1"/>
  <c r="K66" i="21" s="1"/>
  <c r="Q63" i="21"/>
  <c r="Q64" i="21" s="1"/>
  <c r="Q65" i="21" s="1"/>
  <c r="Q66" i="21" s="1"/>
  <c r="L31" i="21"/>
  <c r="L32" i="21" s="1"/>
  <c r="L33" i="21" s="1"/>
  <c r="L34" i="21" s="1"/>
  <c r="G31" i="21"/>
  <c r="G32" i="21" s="1"/>
  <c r="G33" i="21" s="1"/>
  <c r="G34" i="21" s="1"/>
  <c r="B63" i="21"/>
  <c r="B64" i="21" s="1"/>
  <c r="B65" i="21" s="1"/>
  <c r="B66" i="21" s="1"/>
  <c r="H34" i="21"/>
  <c r="K31" i="21"/>
  <c r="K32" i="21" s="1"/>
  <c r="K33" i="21" s="1"/>
  <c r="K34" i="21" s="1"/>
  <c r="G63" i="21"/>
  <c r="G64" i="21" s="1"/>
  <c r="G65" i="21" s="1"/>
  <c r="G66" i="21" s="1"/>
  <c r="F27" i="21"/>
  <c r="L27" i="21"/>
  <c r="E27" i="21"/>
  <c r="B27" i="21"/>
  <c r="B20" i="21"/>
  <c r="M27" i="21"/>
  <c r="G27" i="21"/>
  <c r="I27" i="21"/>
  <c r="O66" i="21" l="1"/>
  <c r="O20" i="21"/>
  <c r="O42" i="21" s="1"/>
  <c r="D20" i="21"/>
  <c r="D42" i="21" s="1"/>
  <c r="Q52" i="21"/>
  <c r="Q74" i="21" s="1"/>
  <c r="K52" i="21"/>
  <c r="I66" i="21"/>
  <c r="L20" i="21"/>
  <c r="L35" i="21" s="1"/>
  <c r="L36" i="21" s="1"/>
  <c r="J20" i="21"/>
  <c r="J42" i="21" s="1"/>
  <c r="I20" i="21"/>
  <c r="I42" i="21" s="1"/>
  <c r="H52" i="21"/>
  <c r="H67" i="21" s="1"/>
  <c r="H68" i="21" s="1"/>
  <c r="N20" i="21"/>
  <c r="N42" i="21" s="1"/>
  <c r="E20" i="21"/>
  <c r="E35" i="21" s="1"/>
  <c r="E36" i="21" s="1"/>
  <c r="M20" i="21"/>
  <c r="M42" i="21" s="1"/>
  <c r="P52" i="21"/>
  <c r="P67" i="21" s="1"/>
  <c r="P68" i="21" s="1"/>
  <c r="P70" i="21" s="1"/>
  <c r="N52" i="21"/>
  <c r="N74" i="21" s="1"/>
  <c r="F20" i="21"/>
  <c r="F42" i="21" s="1"/>
  <c r="P20" i="21"/>
  <c r="P42" i="21" s="1"/>
  <c r="E66" i="21"/>
  <c r="E67" i="21" s="1"/>
  <c r="E68" i="21" s="1"/>
  <c r="C20" i="21"/>
  <c r="C42" i="21" s="1"/>
  <c r="L66" i="21"/>
  <c r="D66" i="21"/>
  <c r="G20" i="21"/>
  <c r="G42" i="21" s="1"/>
  <c r="F52" i="21"/>
  <c r="F67" i="21" s="1"/>
  <c r="F68" i="21" s="1"/>
  <c r="F70" i="21" s="1"/>
  <c r="B52" i="21"/>
  <c r="B74" i="21" s="1"/>
  <c r="C52" i="21"/>
  <c r="C74" i="21" s="1"/>
  <c r="M52" i="21"/>
  <c r="M67" i="21" s="1"/>
  <c r="M68" i="21" s="1"/>
  <c r="K20" i="21"/>
  <c r="K42" i="21" s="1"/>
  <c r="G52" i="21"/>
  <c r="G67" i="21" s="1"/>
  <c r="G68" i="21" s="1"/>
  <c r="G69" i="21" s="1"/>
  <c r="J52" i="21"/>
  <c r="J74" i="21" s="1"/>
  <c r="H35" i="21"/>
  <c r="H36" i="21" s="1"/>
  <c r="H38" i="21" s="1"/>
  <c r="H39" i="21" s="1"/>
  <c r="D35" i="21"/>
  <c r="D36" i="21" s="1"/>
  <c r="D38" i="21" s="1"/>
  <c r="O35" i="21"/>
  <c r="O36" i="21" s="1"/>
  <c r="O37" i="21" s="1"/>
  <c r="L67" i="21"/>
  <c r="L68" i="21" s="1"/>
  <c r="L74" i="21"/>
  <c r="K67" i="21"/>
  <c r="K68" i="21" s="1"/>
  <c r="K74" i="21"/>
  <c r="O67" i="21"/>
  <c r="O68" i="21" s="1"/>
  <c r="O74" i="21"/>
  <c r="E74" i="21"/>
  <c r="I74" i="21"/>
  <c r="I67" i="21"/>
  <c r="I68" i="21" s="1"/>
  <c r="G9" i="21"/>
  <c r="G10" i="21" s="1"/>
  <c r="D5" i="21" s="1"/>
  <c r="P4" i="21"/>
  <c r="F3" i="40" s="1"/>
  <c r="B42" i="21"/>
  <c r="B35" i="21"/>
  <c r="B36" i="21" s="1"/>
  <c r="D67" i="21"/>
  <c r="D68" i="21" s="1"/>
  <c r="D74" i="21"/>
  <c r="Q67" i="21" l="1"/>
  <c r="Q68" i="21" s="1"/>
  <c r="Q70" i="21" s="1"/>
  <c r="L42" i="21"/>
  <c r="J35" i="21"/>
  <c r="J36" i="21" s="1"/>
  <c r="J37" i="21" s="1"/>
  <c r="I35" i="21"/>
  <c r="I36" i="21" s="1"/>
  <c r="I37" i="21" s="1"/>
  <c r="H74" i="21"/>
  <c r="F35" i="21"/>
  <c r="F36" i="21" s="1"/>
  <c r="F38" i="21" s="1"/>
  <c r="N35" i="21"/>
  <c r="N36" i="21" s="1"/>
  <c r="N37" i="21" s="1"/>
  <c r="E42" i="21"/>
  <c r="M35" i="21"/>
  <c r="M36" i="21" s="1"/>
  <c r="M38" i="21" s="1"/>
  <c r="C35" i="21"/>
  <c r="C36" i="21" s="1"/>
  <c r="C37" i="21" s="1"/>
  <c r="P35" i="21"/>
  <c r="P36" i="21" s="1"/>
  <c r="P38" i="21" s="1"/>
  <c r="P39" i="21" s="1"/>
  <c r="P74" i="21"/>
  <c r="P69" i="21"/>
  <c r="N67" i="21"/>
  <c r="N68" i="21" s="1"/>
  <c r="N70" i="21" s="1"/>
  <c r="N71" i="21" s="1"/>
  <c r="G35" i="21"/>
  <c r="G36" i="21" s="1"/>
  <c r="G38" i="21" s="1"/>
  <c r="G70" i="21"/>
  <c r="G71" i="21" s="1"/>
  <c r="M74" i="21"/>
  <c r="G74" i="21"/>
  <c r="F69" i="21"/>
  <c r="F74" i="21"/>
  <c r="B67" i="21"/>
  <c r="B68" i="21" s="1"/>
  <c r="B69" i="21" s="1"/>
  <c r="K35" i="21"/>
  <c r="K36" i="21" s="1"/>
  <c r="K38" i="21" s="1"/>
  <c r="K39" i="21" s="1"/>
  <c r="J67" i="21"/>
  <c r="J68" i="21" s="1"/>
  <c r="J69" i="21" s="1"/>
  <c r="C67" i="21"/>
  <c r="C68" i="21" s="1"/>
  <c r="C70" i="21" s="1"/>
  <c r="C71" i="21" s="1"/>
  <c r="H37" i="21"/>
  <c r="D37" i="21"/>
  <c r="O38" i="21"/>
  <c r="O39" i="21" s="1"/>
  <c r="D4" i="21"/>
  <c r="B37" i="21"/>
  <c r="B38" i="21"/>
  <c r="K69" i="21"/>
  <c r="K70" i="21"/>
  <c r="L70" i="21"/>
  <c r="L69" i="21"/>
  <c r="E37" i="21"/>
  <c r="E38" i="21"/>
  <c r="I70" i="21"/>
  <c r="I69" i="21"/>
  <c r="F71" i="21"/>
  <c r="M70" i="21"/>
  <c r="M69" i="21"/>
  <c r="L38" i="21"/>
  <c r="L37" i="21"/>
  <c r="E70" i="21"/>
  <c r="E69" i="21"/>
  <c r="D70" i="21"/>
  <c r="D69" i="21"/>
  <c r="D39" i="21"/>
  <c r="H70" i="21"/>
  <c r="H69" i="21"/>
  <c r="O70" i="21"/>
  <c r="O69" i="21"/>
  <c r="P71" i="21"/>
  <c r="F37" i="21" l="1"/>
  <c r="Q69" i="21"/>
  <c r="J38" i="21"/>
  <c r="J39" i="21" s="1"/>
  <c r="I38" i="21"/>
  <c r="N69" i="21"/>
  <c r="N38" i="21"/>
  <c r="N39" i="21" s="1"/>
  <c r="M37" i="21"/>
  <c r="P37" i="21"/>
  <c r="C38" i="21"/>
  <c r="C39" i="21" s="1"/>
  <c r="G37" i="21"/>
  <c r="J70" i="21"/>
  <c r="J71" i="21" s="1"/>
  <c r="K9" i="21"/>
  <c r="K10" i="21" s="1"/>
  <c r="K37" i="21"/>
  <c r="B70" i="21"/>
  <c r="B71" i="21" s="1"/>
  <c r="C69" i="21"/>
  <c r="H71" i="21"/>
  <c r="M39" i="21"/>
  <c r="L39" i="21"/>
  <c r="F39" i="21"/>
  <c r="I39" i="21"/>
  <c r="O71" i="21"/>
  <c r="D71" i="21"/>
  <c r="Q71" i="21"/>
  <c r="M71" i="21"/>
  <c r="I71" i="21"/>
  <c r="L71" i="21"/>
  <c r="B39" i="21"/>
  <c r="E71" i="21"/>
  <c r="E39" i="21"/>
  <c r="K71" i="21"/>
  <c r="G39" i="21"/>
  <c r="R74" i="18" l="1"/>
  <c r="R67" i="18"/>
  <c r="R63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Q59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Q51" i="18"/>
  <c r="Q61" i="18" s="1"/>
  <c r="P44" i="18"/>
  <c r="P51" i="18" s="1"/>
  <c r="P47" i="18" s="1"/>
  <c r="O44" i="18"/>
  <c r="O51" i="18" s="1"/>
  <c r="O47" i="18" s="1"/>
  <c r="N44" i="18"/>
  <c r="N51" i="18" s="1"/>
  <c r="N47" i="18" s="1"/>
  <c r="M44" i="18"/>
  <c r="M51" i="18" s="1"/>
  <c r="M47" i="18" s="1"/>
  <c r="L44" i="18"/>
  <c r="L51" i="18" s="1"/>
  <c r="L47" i="18" s="1"/>
  <c r="K44" i="18"/>
  <c r="K51" i="18" s="1"/>
  <c r="K47" i="18" s="1"/>
  <c r="J44" i="18"/>
  <c r="J51" i="18" s="1"/>
  <c r="J47" i="18" s="1"/>
  <c r="I44" i="18"/>
  <c r="I51" i="18" s="1"/>
  <c r="I47" i="18" s="1"/>
  <c r="H44" i="18"/>
  <c r="H51" i="18" s="1"/>
  <c r="H47" i="18" s="1"/>
  <c r="G44" i="18"/>
  <c r="G51" i="18" s="1"/>
  <c r="G47" i="18" s="1"/>
  <c r="F44" i="18"/>
  <c r="F51" i="18" s="1"/>
  <c r="F47" i="18" s="1"/>
  <c r="E44" i="18"/>
  <c r="E51" i="18" s="1"/>
  <c r="E47" i="18" s="1"/>
  <c r="D44" i="18"/>
  <c r="D51" i="18" s="1"/>
  <c r="D47" i="18" s="1"/>
  <c r="C44" i="18"/>
  <c r="C51" i="18" s="1"/>
  <c r="C47" i="18" s="1"/>
  <c r="B44" i="18"/>
  <c r="B51" i="18" s="1"/>
  <c r="B47" i="18" s="1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P12" i="18"/>
  <c r="P19" i="18" s="1"/>
  <c r="P15" i="18" s="1"/>
  <c r="O12" i="18"/>
  <c r="O19" i="18" s="1"/>
  <c r="O15" i="18" s="1"/>
  <c r="N12" i="18"/>
  <c r="N19" i="18" s="1"/>
  <c r="N15" i="18" s="1"/>
  <c r="M12" i="18"/>
  <c r="M19" i="18" s="1"/>
  <c r="M15" i="18" s="1"/>
  <c r="L12" i="18"/>
  <c r="L19" i="18" s="1"/>
  <c r="L15" i="18" s="1"/>
  <c r="K12" i="18"/>
  <c r="K19" i="18" s="1"/>
  <c r="K15" i="18" s="1"/>
  <c r="J12" i="18"/>
  <c r="J19" i="18" s="1"/>
  <c r="J15" i="18" s="1"/>
  <c r="I12" i="18"/>
  <c r="I19" i="18" s="1"/>
  <c r="I15" i="18" s="1"/>
  <c r="H12" i="18"/>
  <c r="H19" i="18" s="1"/>
  <c r="H15" i="18" s="1"/>
  <c r="G12" i="18"/>
  <c r="G19" i="18" s="1"/>
  <c r="G15" i="18" s="1"/>
  <c r="F12" i="18"/>
  <c r="F19" i="18" s="1"/>
  <c r="F15" i="18" s="1"/>
  <c r="E12" i="18"/>
  <c r="E19" i="18" s="1"/>
  <c r="E15" i="18" s="1"/>
  <c r="D12" i="18"/>
  <c r="D19" i="18" s="1"/>
  <c r="D15" i="18" s="1"/>
  <c r="C12" i="18"/>
  <c r="C19" i="18" s="1"/>
  <c r="C15" i="18" s="1"/>
  <c r="B12" i="18"/>
  <c r="B19" i="18" s="1"/>
  <c r="B15" i="18" s="1"/>
  <c r="M10" i="18"/>
  <c r="B22" i="18" s="1"/>
  <c r="C22" i="18" s="1"/>
  <c r="D22" i="18" s="1"/>
  <c r="E22" i="18" s="1"/>
  <c r="F22" i="18" s="1"/>
  <c r="G22" i="18" s="1"/>
  <c r="H22" i="18" s="1"/>
  <c r="I22" i="18" s="1"/>
  <c r="J22" i="18" s="1"/>
  <c r="K22" i="18" s="1"/>
  <c r="L22" i="18" s="1"/>
  <c r="M22" i="18" s="1"/>
  <c r="N22" i="18" s="1"/>
  <c r="O22" i="18" s="1"/>
  <c r="P22" i="18" s="1"/>
  <c r="B54" i="18" s="1"/>
  <c r="C54" i="18" s="1"/>
  <c r="D54" i="18" s="1"/>
  <c r="E54" i="18" s="1"/>
  <c r="F54" i="18" s="1"/>
  <c r="G54" i="18" s="1"/>
  <c r="H54" i="18" s="1"/>
  <c r="I54" i="18" s="1"/>
  <c r="J54" i="18" s="1"/>
  <c r="K54" i="18" s="1"/>
  <c r="L54" i="18" s="1"/>
  <c r="M54" i="18" s="1"/>
  <c r="N54" i="18" s="1"/>
  <c r="O54" i="18" s="1"/>
  <c r="P54" i="18" s="1"/>
  <c r="Q54" i="18" s="1"/>
  <c r="N10" i="18" s="1"/>
  <c r="J10" i="18"/>
  <c r="H10" i="18"/>
  <c r="D10" i="18"/>
  <c r="R64" i="18" s="1"/>
  <c r="R65" i="18" s="1"/>
  <c r="R66" i="18" s="1"/>
  <c r="C10" i="18"/>
  <c r="O9" i="18"/>
  <c r="M9" i="18"/>
  <c r="B21" i="18" s="1"/>
  <c r="C21" i="18" s="1"/>
  <c r="D21" i="18" s="1"/>
  <c r="E21" i="18" s="1"/>
  <c r="F21" i="18" s="1"/>
  <c r="G21" i="18" s="1"/>
  <c r="H21" i="18" s="1"/>
  <c r="I21" i="18" s="1"/>
  <c r="J21" i="18" s="1"/>
  <c r="K21" i="18" s="1"/>
  <c r="L21" i="18" s="1"/>
  <c r="M21" i="18" s="1"/>
  <c r="N21" i="18" s="1"/>
  <c r="O21" i="18" s="1"/>
  <c r="P21" i="18" s="1"/>
  <c r="B53" i="18" s="1"/>
  <c r="C53" i="18" s="1"/>
  <c r="D53" i="18" s="1"/>
  <c r="E53" i="18" s="1"/>
  <c r="F53" i="18" s="1"/>
  <c r="G53" i="18" s="1"/>
  <c r="H53" i="18" s="1"/>
  <c r="I53" i="18" s="1"/>
  <c r="J53" i="18" s="1"/>
  <c r="K53" i="18" s="1"/>
  <c r="L53" i="18" s="1"/>
  <c r="M53" i="18" s="1"/>
  <c r="N53" i="18" s="1"/>
  <c r="O53" i="18" s="1"/>
  <c r="P53" i="18" s="1"/>
  <c r="Q53" i="18" s="1"/>
  <c r="N9" i="18" s="1"/>
  <c r="J9" i="18"/>
  <c r="H9" i="18"/>
  <c r="D9" i="18"/>
  <c r="C9" i="18"/>
  <c r="E9" i="18" s="1"/>
  <c r="E10" i="18" s="1"/>
  <c r="B9" i="18"/>
  <c r="H29" i="18" l="1"/>
  <c r="I29" i="18"/>
  <c r="M29" i="18"/>
  <c r="P29" i="18"/>
  <c r="P27" i="18"/>
  <c r="E29" i="18"/>
  <c r="L29" i="18"/>
  <c r="G61" i="18"/>
  <c r="G59" i="18"/>
  <c r="K61" i="18"/>
  <c r="D61" i="18"/>
  <c r="H61" i="18"/>
  <c r="L61" i="18"/>
  <c r="L59" i="18"/>
  <c r="P61" i="18"/>
  <c r="E61" i="18"/>
  <c r="I61" i="18"/>
  <c r="M61" i="18"/>
  <c r="C61" i="18"/>
  <c r="B61" i="18"/>
  <c r="F61" i="18"/>
  <c r="J61" i="18"/>
  <c r="M26" i="18"/>
  <c r="C58" i="18"/>
  <c r="G58" i="18"/>
  <c r="K58" i="18"/>
  <c r="O58" i="18"/>
  <c r="K24" i="18"/>
  <c r="D26" i="18"/>
  <c r="H26" i="18"/>
  <c r="L26" i="18"/>
  <c r="P26" i="18"/>
  <c r="C24" i="18"/>
  <c r="D27" i="18"/>
  <c r="D29" i="18"/>
  <c r="G29" i="18"/>
  <c r="C29" i="18"/>
  <c r="K29" i="18"/>
  <c r="O29" i="18"/>
  <c r="B29" i="18"/>
  <c r="B30" i="18" s="1"/>
  <c r="F29" i="18"/>
  <c r="J29" i="18"/>
  <c r="N29" i="18"/>
  <c r="C56" i="18"/>
  <c r="K56" i="18"/>
  <c r="D24" i="18"/>
  <c r="H24" i="18"/>
  <c r="L24" i="18"/>
  <c r="P24" i="18"/>
  <c r="O24" i="18"/>
  <c r="E26" i="18"/>
  <c r="N61" i="18"/>
  <c r="G56" i="18"/>
  <c r="O56" i="18"/>
  <c r="B26" i="18"/>
  <c r="F26" i="18"/>
  <c r="J26" i="18"/>
  <c r="N26" i="18"/>
  <c r="I26" i="18"/>
  <c r="M24" i="18"/>
  <c r="I24" i="18"/>
  <c r="E24" i="18"/>
  <c r="B24" i="18"/>
  <c r="F24" i="18"/>
  <c r="J24" i="18"/>
  <c r="N24" i="18"/>
  <c r="G24" i="18"/>
  <c r="C26" i="18"/>
  <c r="G26" i="18"/>
  <c r="K26" i="18"/>
  <c r="O26" i="18"/>
  <c r="O61" i="18"/>
  <c r="D56" i="18"/>
  <c r="H56" i="18"/>
  <c r="L56" i="18"/>
  <c r="P56" i="18"/>
  <c r="D58" i="18"/>
  <c r="H58" i="18"/>
  <c r="L58" i="18"/>
  <c r="P58" i="18"/>
  <c r="E56" i="18"/>
  <c r="I56" i="18"/>
  <c r="M56" i="18"/>
  <c r="Q56" i="18"/>
  <c r="E58" i="18"/>
  <c r="I58" i="18"/>
  <c r="M58" i="18"/>
  <c r="Q58" i="18"/>
  <c r="R68" i="18"/>
  <c r="B56" i="18"/>
  <c r="F56" i="18"/>
  <c r="J56" i="18"/>
  <c r="N56" i="18"/>
  <c r="B58" i="18"/>
  <c r="F58" i="18"/>
  <c r="J58" i="18"/>
  <c r="N58" i="18"/>
  <c r="Q63" i="18" l="1"/>
  <c r="Q64" i="18" s="1"/>
  <c r="Q65" i="18" s="1"/>
  <c r="D63" i="18"/>
  <c r="D64" i="18" s="1"/>
  <c r="D65" i="18" s="1"/>
  <c r="D66" i="18" s="1"/>
  <c r="I63" i="18"/>
  <c r="I64" i="18" s="1"/>
  <c r="I65" i="18" s="1"/>
  <c r="I66" i="18" s="1"/>
  <c r="E63" i="18"/>
  <c r="E64" i="18" s="1"/>
  <c r="E65" i="18" s="1"/>
  <c r="E66" i="18" s="1"/>
  <c r="J63" i="18"/>
  <c r="J64" i="18" s="1"/>
  <c r="J65" i="18" s="1"/>
  <c r="J66" i="18" s="1"/>
  <c r="L63" i="18"/>
  <c r="L64" i="18" s="1"/>
  <c r="L65" i="18" s="1"/>
  <c r="L52" i="18" s="1"/>
  <c r="B63" i="18"/>
  <c r="B64" i="18" s="1"/>
  <c r="B65" i="18" s="1"/>
  <c r="B66" i="18" s="1"/>
  <c r="N63" i="18"/>
  <c r="N64" i="18" s="1"/>
  <c r="N65" i="18" s="1"/>
  <c r="N66" i="18" s="1"/>
  <c r="D31" i="18"/>
  <c r="D32" i="18" s="1"/>
  <c r="D33" i="18" s="1"/>
  <c r="D34" i="18" s="1"/>
  <c r="C31" i="18"/>
  <c r="C32" i="18" s="1"/>
  <c r="C33" i="18" s="1"/>
  <c r="C34" i="18" s="1"/>
  <c r="M31" i="18"/>
  <c r="M32" i="18" s="1"/>
  <c r="M33" i="18" s="1"/>
  <c r="M34" i="18" s="1"/>
  <c r="L31" i="18"/>
  <c r="L32" i="18" s="1"/>
  <c r="L33" i="18" s="1"/>
  <c r="L34" i="18" s="1"/>
  <c r="O31" i="18"/>
  <c r="O32" i="18" s="1"/>
  <c r="O33" i="18" s="1"/>
  <c r="O34" i="18" s="1"/>
  <c r="H31" i="18"/>
  <c r="H32" i="18" s="1"/>
  <c r="H33" i="18" s="1"/>
  <c r="H34" i="18" s="1"/>
  <c r="K63" i="18"/>
  <c r="K64" i="18" s="1"/>
  <c r="K65" i="18" s="1"/>
  <c r="K66" i="18" s="1"/>
  <c r="G63" i="18"/>
  <c r="G64" i="18" s="1"/>
  <c r="G65" i="18" s="1"/>
  <c r="G66" i="18" s="1"/>
  <c r="O63" i="18"/>
  <c r="O64" i="18" s="1"/>
  <c r="O65" i="18" s="1"/>
  <c r="O66" i="18" s="1"/>
  <c r="P63" i="18"/>
  <c r="P64" i="18" s="1"/>
  <c r="P65" i="18" s="1"/>
  <c r="P66" i="18" s="1"/>
  <c r="F63" i="18"/>
  <c r="F64" i="18" s="1"/>
  <c r="F65" i="18" s="1"/>
  <c r="F66" i="18" s="1"/>
  <c r="C63" i="18"/>
  <c r="C64" i="18" s="1"/>
  <c r="C65" i="18" s="1"/>
  <c r="C66" i="18" s="1"/>
  <c r="P31" i="18"/>
  <c r="P32" i="18" s="1"/>
  <c r="P33" i="18" s="1"/>
  <c r="P34" i="18" s="1"/>
  <c r="K31" i="18"/>
  <c r="K32" i="18" s="1"/>
  <c r="K33" i="18" s="1"/>
  <c r="K34" i="18" s="1"/>
  <c r="N31" i="18"/>
  <c r="N32" i="18" s="1"/>
  <c r="N33" i="18" s="1"/>
  <c r="N34" i="18" s="1"/>
  <c r="G52" i="18"/>
  <c r="G74" i="18" s="1"/>
  <c r="F31" i="18"/>
  <c r="F32" i="18" s="1"/>
  <c r="F33" i="18" s="1"/>
  <c r="F34" i="18" s="1"/>
  <c r="C30" i="18"/>
  <c r="D30" i="18" s="1"/>
  <c r="E30" i="18" s="1"/>
  <c r="F30" i="18" s="1"/>
  <c r="G30" i="18" s="1"/>
  <c r="H30" i="18" s="1"/>
  <c r="I30" i="18" s="1"/>
  <c r="J30" i="18" s="1"/>
  <c r="K30" i="18" s="1"/>
  <c r="L30" i="18" s="1"/>
  <c r="M30" i="18" s="1"/>
  <c r="N30" i="18" s="1"/>
  <c r="O30" i="18" s="1"/>
  <c r="P30" i="18" s="1"/>
  <c r="B62" i="18" s="1"/>
  <c r="C62" i="18" s="1"/>
  <c r="D62" i="18" s="1"/>
  <c r="E62" i="18" s="1"/>
  <c r="F62" i="18" s="1"/>
  <c r="G62" i="18" s="1"/>
  <c r="H62" i="18" s="1"/>
  <c r="I62" i="18" s="1"/>
  <c r="J62" i="18" s="1"/>
  <c r="K62" i="18" s="1"/>
  <c r="L62" i="18" s="1"/>
  <c r="M62" i="18" s="1"/>
  <c r="N62" i="18" s="1"/>
  <c r="O62" i="18" s="1"/>
  <c r="P62" i="18" s="1"/>
  <c r="Q62" i="18" s="1"/>
  <c r="M63" i="18"/>
  <c r="M64" i="18" s="1"/>
  <c r="M65" i="18" s="1"/>
  <c r="M66" i="18" s="1"/>
  <c r="H63" i="18"/>
  <c r="H64" i="18" s="1"/>
  <c r="H65" i="18" s="1"/>
  <c r="H66" i="18" s="1"/>
  <c r="O59" i="18"/>
  <c r="J31" i="18"/>
  <c r="J32" i="18" s="1"/>
  <c r="J33" i="18" s="1"/>
  <c r="J34" i="18" s="1"/>
  <c r="I27" i="18"/>
  <c r="H27" i="18"/>
  <c r="H20" i="18"/>
  <c r="N27" i="18"/>
  <c r="F27" i="18"/>
  <c r="F20" i="18"/>
  <c r="O27" i="18"/>
  <c r="C27" i="18"/>
  <c r="G31" i="18"/>
  <c r="G32" i="18" s="1"/>
  <c r="G33" i="18" s="1"/>
  <c r="G34" i="18" s="1"/>
  <c r="E27" i="18"/>
  <c r="B59" i="18"/>
  <c r="B52" i="18"/>
  <c r="E31" i="18"/>
  <c r="E32" i="18" s="1"/>
  <c r="E33" i="18" s="1"/>
  <c r="E34" i="18" s="1"/>
  <c r="Q66" i="18"/>
  <c r="Q52" i="18"/>
  <c r="G27" i="18"/>
  <c r="M27" i="18"/>
  <c r="L27" i="18"/>
  <c r="H59" i="18"/>
  <c r="I31" i="18"/>
  <c r="I32" i="18" s="1"/>
  <c r="I33" i="18" s="1"/>
  <c r="I34" i="18" s="1"/>
  <c r="B31" i="18"/>
  <c r="B32" i="18" s="1"/>
  <c r="B33" i="18" s="1"/>
  <c r="B34" i="18" s="1"/>
  <c r="N59" i="18"/>
  <c r="J27" i="18"/>
  <c r="B27" i="18"/>
  <c r="K27" i="18"/>
  <c r="R74" i="16"/>
  <c r="R67" i="16"/>
  <c r="R63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C60" i="16"/>
  <c r="B60" i="16"/>
  <c r="Q57" i="16"/>
  <c r="P57" i="16"/>
  <c r="O57" i="16"/>
  <c r="M57" i="16"/>
  <c r="I57" i="16"/>
  <c r="H57" i="16"/>
  <c r="G57" i="16"/>
  <c r="F57" i="16"/>
  <c r="E57" i="16"/>
  <c r="D57" i="16"/>
  <c r="C57" i="16"/>
  <c r="B57" i="16"/>
  <c r="Q55" i="16"/>
  <c r="P55" i="16"/>
  <c r="O55" i="16"/>
  <c r="N55" i="16"/>
  <c r="N57" i="16" s="1"/>
  <c r="M55" i="16"/>
  <c r="L55" i="16"/>
  <c r="L57" i="16" s="1"/>
  <c r="K55" i="16"/>
  <c r="K57" i="16" s="1"/>
  <c r="J55" i="16"/>
  <c r="J57" i="16" s="1"/>
  <c r="I55" i="16"/>
  <c r="H55" i="16"/>
  <c r="G55" i="16"/>
  <c r="F55" i="16"/>
  <c r="E55" i="16"/>
  <c r="D55" i="16"/>
  <c r="C55" i="16"/>
  <c r="B55" i="16"/>
  <c r="Q44" i="16"/>
  <c r="Q51" i="16" s="1"/>
  <c r="Q47" i="16" s="1"/>
  <c r="P44" i="16"/>
  <c r="P51" i="16" s="1"/>
  <c r="P47" i="16" s="1"/>
  <c r="O44" i="16"/>
  <c r="O51" i="16" s="1"/>
  <c r="O47" i="16" s="1"/>
  <c r="N44" i="16"/>
  <c r="N51" i="16" s="1"/>
  <c r="N47" i="16" s="1"/>
  <c r="M44" i="16"/>
  <c r="M51" i="16" s="1"/>
  <c r="M47" i="16" s="1"/>
  <c r="L44" i="16"/>
  <c r="L51" i="16" s="1"/>
  <c r="L47" i="16" s="1"/>
  <c r="K44" i="16"/>
  <c r="K51" i="16" s="1"/>
  <c r="K47" i="16" s="1"/>
  <c r="J44" i="16"/>
  <c r="J51" i="16" s="1"/>
  <c r="J47" i="16" s="1"/>
  <c r="I44" i="16"/>
  <c r="I51" i="16" s="1"/>
  <c r="I47" i="16" s="1"/>
  <c r="H44" i="16"/>
  <c r="H51" i="16" s="1"/>
  <c r="H47" i="16" s="1"/>
  <c r="G44" i="16"/>
  <c r="G51" i="16" s="1"/>
  <c r="G47" i="16" s="1"/>
  <c r="F44" i="16"/>
  <c r="F51" i="16" s="1"/>
  <c r="F47" i="16" s="1"/>
  <c r="E44" i="16"/>
  <c r="E51" i="16" s="1"/>
  <c r="E47" i="16" s="1"/>
  <c r="D44" i="16"/>
  <c r="D51" i="16" s="1"/>
  <c r="D47" i="16" s="1"/>
  <c r="C44" i="16"/>
  <c r="C51" i="16" s="1"/>
  <c r="C47" i="16" s="1"/>
  <c r="B44" i="16"/>
  <c r="B51" i="16" s="1"/>
  <c r="B47" i="16" s="1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P12" i="16"/>
  <c r="P19" i="16" s="1"/>
  <c r="P15" i="16" s="1"/>
  <c r="O12" i="16"/>
  <c r="O19" i="16" s="1"/>
  <c r="O15" i="16" s="1"/>
  <c r="N12" i="16"/>
  <c r="N19" i="16" s="1"/>
  <c r="M12" i="16"/>
  <c r="M19" i="16" s="1"/>
  <c r="M15" i="16" s="1"/>
  <c r="L12" i="16"/>
  <c r="L19" i="16" s="1"/>
  <c r="L15" i="16" s="1"/>
  <c r="K12" i="16"/>
  <c r="K19" i="16" s="1"/>
  <c r="K15" i="16" s="1"/>
  <c r="J12" i="16"/>
  <c r="J19" i="16" s="1"/>
  <c r="J15" i="16" s="1"/>
  <c r="I12" i="16"/>
  <c r="I19" i="16" s="1"/>
  <c r="I15" i="16" s="1"/>
  <c r="H12" i="16"/>
  <c r="H19" i="16" s="1"/>
  <c r="H15" i="16" s="1"/>
  <c r="G12" i="16"/>
  <c r="G19" i="16" s="1"/>
  <c r="G15" i="16" s="1"/>
  <c r="F12" i="16"/>
  <c r="F19" i="16" s="1"/>
  <c r="E12" i="16"/>
  <c r="E19" i="16" s="1"/>
  <c r="E15" i="16" s="1"/>
  <c r="D12" i="16"/>
  <c r="D19" i="16" s="1"/>
  <c r="D15" i="16" s="1"/>
  <c r="C12" i="16"/>
  <c r="C19" i="16" s="1"/>
  <c r="C15" i="16" s="1"/>
  <c r="B12" i="16"/>
  <c r="B19" i="16" s="1"/>
  <c r="B15" i="16" s="1"/>
  <c r="M10" i="16"/>
  <c r="B22" i="16" s="1"/>
  <c r="C22" i="16" s="1"/>
  <c r="D22" i="16" s="1"/>
  <c r="E22" i="16" s="1"/>
  <c r="F22" i="16" s="1"/>
  <c r="G22" i="16" s="1"/>
  <c r="H22" i="16" s="1"/>
  <c r="I22" i="16" s="1"/>
  <c r="J22" i="16" s="1"/>
  <c r="K22" i="16" s="1"/>
  <c r="L22" i="16" s="1"/>
  <c r="M22" i="16" s="1"/>
  <c r="N22" i="16" s="1"/>
  <c r="O22" i="16" s="1"/>
  <c r="P22" i="16" s="1"/>
  <c r="B54" i="16" s="1"/>
  <c r="C54" i="16" s="1"/>
  <c r="D54" i="16" s="1"/>
  <c r="E54" i="16" s="1"/>
  <c r="F54" i="16" s="1"/>
  <c r="G54" i="16" s="1"/>
  <c r="H54" i="16" s="1"/>
  <c r="I54" i="16" s="1"/>
  <c r="J54" i="16" s="1"/>
  <c r="K54" i="16" s="1"/>
  <c r="L54" i="16" s="1"/>
  <c r="M54" i="16" s="1"/>
  <c r="N54" i="16" s="1"/>
  <c r="O54" i="16" s="1"/>
  <c r="P54" i="16" s="1"/>
  <c r="Q54" i="16" s="1"/>
  <c r="N10" i="16" s="1"/>
  <c r="J10" i="16"/>
  <c r="H10" i="16"/>
  <c r="D10" i="16"/>
  <c r="C10" i="16"/>
  <c r="O9" i="16"/>
  <c r="M9" i="16"/>
  <c r="B21" i="16" s="1"/>
  <c r="C21" i="16" s="1"/>
  <c r="D21" i="16" s="1"/>
  <c r="E21" i="16" s="1"/>
  <c r="F21" i="16" s="1"/>
  <c r="G21" i="16" s="1"/>
  <c r="H21" i="16" s="1"/>
  <c r="I21" i="16" s="1"/>
  <c r="J21" i="16" s="1"/>
  <c r="K21" i="16" s="1"/>
  <c r="L21" i="16" s="1"/>
  <c r="M21" i="16" s="1"/>
  <c r="N21" i="16" s="1"/>
  <c r="O21" i="16" s="1"/>
  <c r="P21" i="16" s="1"/>
  <c r="B53" i="16" s="1"/>
  <c r="C53" i="16" s="1"/>
  <c r="D53" i="16" s="1"/>
  <c r="E53" i="16" s="1"/>
  <c r="F53" i="16" s="1"/>
  <c r="G53" i="16" s="1"/>
  <c r="H53" i="16" s="1"/>
  <c r="I53" i="16" s="1"/>
  <c r="J53" i="16" s="1"/>
  <c r="K53" i="16" s="1"/>
  <c r="L53" i="16" s="1"/>
  <c r="M53" i="16" s="1"/>
  <c r="N53" i="16" s="1"/>
  <c r="O53" i="16" s="1"/>
  <c r="P53" i="16" s="1"/>
  <c r="Q53" i="16" s="1"/>
  <c r="N9" i="16" s="1"/>
  <c r="J9" i="16"/>
  <c r="H9" i="16"/>
  <c r="D9" i="16"/>
  <c r="C9" i="16"/>
  <c r="E9" i="16" s="1"/>
  <c r="E10" i="16" s="1"/>
  <c r="B9" i="16"/>
  <c r="F29" i="16" l="1"/>
  <c r="F15" i="16"/>
  <c r="L66" i="18"/>
  <c r="O20" i="18"/>
  <c r="O42" i="18" s="1"/>
  <c r="N29" i="16"/>
  <c r="N15" i="16"/>
  <c r="C20" i="18"/>
  <c r="C42" i="18" s="1"/>
  <c r="E20" i="18"/>
  <c r="E42" i="18" s="1"/>
  <c r="D20" i="18"/>
  <c r="D42" i="18" s="1"/>
  <c r="P20" i="18"/>
  <c r="P35" i="18" s="1"/>
  <c r="P36" i="18" s="1"/>
  <c r="O52" i="18"/>
  <c r="O67" i="18" s="1"/>
  <c r="O68" i="18" s="1"/>
  <c r="K20" i="18"/>
  <c r="K42" i="18" s="1"/>
  <c r="B20" i="18"/>
  <c r="B42" i="18" s="1"/>
  <c r="J20" i="18"/>
  <c r="J42" i="18" s="1"/>
  <c r="M20" i="18"/>
  <c r="M35" i="18" s="1"/>
  <c r="M36" i="18" s="1"/>
  <c r="N52" i="18"/>
  <c r="N74" i="18" s="1"/>
  <c r="H52" i="18"/>
  <c r="H74" i="18" s="1"/>
  <c r="L20" i="18"/>
  <c r="L35" i="18" s="1"/>
  <c r="L36" i="18" s="1"/>
  <c r="G20" i="18"/>
  <c r="G42" i="18" s="1"/>
  <c r="N20" i="18"/>
  <c r="N35" i="18" s="1"/>
  <c r="N36" i="18" s="1"/>
  <c r="I20" i="18"/>
  <c r="I35" i="18" s="1"/>
  <c r="I36" i="18" s="1"/>
  <c r="R68" i="16"/>
  <c r="H61" i="16"/>
  <c r="H59" i="16"/>
  <c r="P29" i="16"/>
  <c r="P27" i="16"/>
  <c r="O61" i="16"/>
  <c r="P61" i="16"/>
  <c r="P59" i="16"/>
  <c r="K61" i="16"/>
  <c r="K59" i="16"/>
  <c r="Q61" i="16"/>
  <c r="L61" i="16"/>
  <c r="B58" i="16"/>
  <c r="F58" i="16"/>
  <c r="M58" i="16"/>
  <c r="C58" i="16"/>
  <c r="G58" i="16"/>
  <c r="C26" i="16"/>
  <c r="G26" i="16"/>
  <c r="K26" i="16"/>
  <c r="O26" i="16"/>
  <c r="D26" i="16"/>
  <c r="H26" i="16"/>
  <c r="L26" i="16"/>
  <c r="P26" i="16"/>
  <c r="O58" i="16"/>
  <c r="B26" i="16"/>
  <c r="F26" i="16"/>
  <c r="J26" i="16"/>
  <c r="N26" i="16"/>
  <c r="E58" i="16"/>
  <c r="I58" i="16"/>
  <c r="G67" i="18"/>
  <c r="G68" i="18" s="1"/>
  <c r="G70" i="18" s="1"/>
  <c r="D24" i="16"/>
  <c r="H24" i="16"/>
  <c r="L24" i="16"/>
  <c r="P24" i="16"/>
  <c r="I59" i="16"/>
  <c r="C59" i="16"/>
  <c r="E59" i="16"/>
  <c r="F42" i="18"/>
  <c r="F35" i="18"/>
  <c r="F36" i="18" s="1"/>
  <c r="H42" i="18"/>
  <c r="H35" i="18"/>
  <c r="H36" i="18" s="1"/>
  <c r="B74" i="18"/>
  <c r="B67" i="18"/>
  <c r="B68" i="18" s="1"/>
  <c r="G9" i="18"/>
  <c r="G10" i="18" s="1"/>
  <c r="D5" i="18" s="1"/>
  <c r="P4" i="18"/>
  <c r="F3" i="39" s="1"/>
  <c r="N3" i="39" s="1"/>
  <c r="L67" i="18"/>
  <c r="L68" i="18" s="1"/>
  <c r="L74" i="18"/>
  <c r="Q74" i="18"/>
  <c r="Q67" i="18"/>
  <c r="Q68" i="18" s="1"/>
  <c r="M26" i="16"/>
  <c r="C61" i="16"/>
  <c r="B27" i="16"/>
  <c r="J27" i="16"/>
  <c r="J29" i="16"/>
  <c r="I56" i="16"/>
  <c r="N24" i="16"/>
  <c r="J24" i="16"/>
  <c r="F24" i="16"/>
  <c r="B24" i="16"/>
  <c r="E56" i="16"/>
  <c r="O24" i="16"/>
  <c r="K24" i="16"/>
  <c r="G24" i="16"/>
  <c r="C24" i="16"/>
  <c r="C29" i="16"/>
  <c r="G29" i="16"/>
  <c r="K29" i="16"/>
  <c r="O29" i="16"/>
  <c r="L29" i="16"/>
  <c r="E24" i="16"/>
  <c r="I24" i="16"/>
  <c r="B29" i="16"/>
  <c r="B30" i="16" s="1"/>
  <c r="G61" i="16"/>
  <c r="H29" i="16"/>
  <c r="E29" i="16"/>
  <c r="I29" i="16"/>
  <c r="M29" i="16"/>
  <c r="D29" i="16"/>
  <c r="M24" i="16"/>
  <c r="D61" i="16"/>
  <c r="B61" i="16"/>
  <c r="E26" i="16"/>
  <c r="I26" i="16"/>
  <c r="N61" i="16"/>
  <c r="B56" i="16"/>
  <c r="F56" i="16"/>
  <c r="J58" i="16"/>
  <c r="N58" i="16"/>
  <c r="E61" i="16"/>
  <c r="R64" i="16"/>
  <c r="R65" i="16" s="1"/>
  <c r="R66" i="16" s="1"/>
  <c r="F61" i="16"/>
  <c r="J61" i="16"/>
  <c r="M61" i="16"/>
  <c r="M56" i="16"/>
  <c r="Q56" i="16"/>
  <c r="I61" i="16"/>
  <c r="C56" i="16"/>
  <c r="G56" i="16"/>
  <c r="K58" i="16"/>
  <c r="O56" i="16"/>
  <c r="Q58" i="16"/>
  <c r="D56" i="16"/>
  <c r="H56" i="16"/>
  <c r="L58" i="16"/>
  <c r="P56" i="16"/>
  <c r="D58" i="16"/>
  <c r="H58" i="16"/>
  <c r="P58" i="16"/>
  <c r="J56" i="16"/>
  <c r="N56" i="16"/>
  <c r="K56" i="16"/>
  <c r="L56" i="16"/>
  <c r="R74" i="14"/>
  <c r="R67" i="14"/>
  <c r="R63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O57" i="14"/>
  <c r="I57" i="14"/>
  <c r="H57" i="14"/>
  <c r="G57" i="14"/>
  <c r="F57" i="14"/>
  <c r="E57" i="14"/>
  <c r="D57" i="14"/>
  <c r="C57" i="14"/>
  <c r="B57" i="14"/>
  <c r="O55" i="14"/>
  <c r="N55" i="14"/>
  <c r="N57" i="14" s="1"/>
  <c r="M55" i="14"/>
  <c r="M57" i="14" s="1"/>
  <c r="L55" i="14"/>
  <c r="K55" i="14"/>
  <c r="K57" i="14" s="1"/>
  <c r="J55" i="14"/>
  <c r="J57" i="14" s="1"/>
  <c r="I55" i="14"/>
  <c r="H55" i="14"/>
  <c r="G55" i="14"/>
  <c r="F55" i="14"/>
  <c r="E55" i="14"/>
  <c r="D55" i="14"/>
  <c r="C55" i="14"/>
  <c r="B55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M10" i="14"/>
  <c r="J10" i="14"/>
  <c r="H10" i="14"/>
  <c r="D10" i="14"/>
  <c r="C10" i="14"/>
  <c r="O9" i="14"/>
  <c r="M9" i="14"/>
  <c r="J9" i="14"/>
  <c r="H9" i="14"/>
  <c r="D9" i="14"/>
  <c r="C9" i="14"/>
  <c r="E9" i="14" s="1"/>
  <c r="E10" i="14" s="1"/>
  <c r="B9" i="14"/>
  <c r="C35" i="18" l="1"/>
  <c r="C36" i="18" s="1"/>
  <c r="C37" i="18" s="1"/>
  <c r="O35" i="18"/>
  <c r="O36" i="18" s="1"/>
  <c r="O37" i="18" s="1"/>
  <c r="E35" i="18"/>
  <c r="E36" i="18" s="1"/>
  <c r="E37" i="18" s="1"/>
  <c r="D35" i="18"/>
  <c r="D36" i="18" s="1"/>
  <c r="D37" i="18" s="1"/>
  <c r="P42" i="18"/>
  <c r="B35" i="18"/>
  <c r="B36" i="18" s="1"/>
  <c r="B38" i="18" s="1"/>
  <c r="H67" i="18"/>
  <c r="H68" i="18" s="1"/>
  <c r="H70" i="18" s="1"/>
  <c r="O74" i="18"/>
  <c r="J35" i="18"/>
  <c r="J36" i="18" s="1"/>
  <c r="J37" i="18" s="1"/>
  <c r="M42" i="18"/>
  <c r="L42" i="18"/>
  <c r="I42" i="18"/>
  <c r="G35" i="18"/>
  <c r="G36" i="18" s="1"/>
  <c r="G38" i="18" s="1"/>
  <c r="K35" i="18"/>
  <c r="K36" i="18" s="1"/>
  <c r="K37" i="18" s="1"/>
  <c r="N42" i="18"/>
  <c r="N67" i="18"/>
  <c r="N68" i="18" s="1"/>
  <c r="N70" i="18" s="1"/>
  <c r="P31" i="16"/>
  <c r="P32" i="16" s="1"/>
  <c r="P33" i="16" s="1"/>
  <c r="P20" i="16" s="1"/>
  <c r="P42" i="16" s="1"/>
  <c r="G63" i="16"/>
  <c r="G64" i="16" s="1"/>
  <c r="G65" i="16" s="1"/>
  <c r="G66" i="16" s="1"/>
  <c r="B63" i="16"/>
  <c r="B64" i="16" s="1"/>
  <c r="B65" i="16" s="1"/>
  <c r="B66" i="16" s="1"/>
  <c r="G31" i="16"/>
  <c r="G32" i="16" s="1"/>
  <c r="G33" i="16" s="1"/>
  <c r="G34" i="16" s="1"/>
  <c r="D4" i="18"/>
  <c r="O31" i="16"/>
  <c r="O32" i="16" s="1"/>
  <c r="O33" i="16" s="1"/>
  <c r="O34" i="16" s="1"/>
  <c r="M56" i="14"/>
  <c r="C31" i="16"/>
  <c r="C32" i="16" s="1"/>
  <c r="C33" i="16" s="1"/>
  <c r="C34" i="16" s="1"/>
  <c r="D31" i="16"/>
  <c r="D32" i="16" s="1"/>
  <c r="D33" i="16" s="1"/>
  <c r="D34" i="16" s="1"/>
  <c r="F63" i="16"/>
  <c r="F64" i="16" s="1"/>
  <c r="F65" i="16" s="1"/>
  <c r="F66" i="16" s="1"/>
  <c r="B31" i="16"/>
  <c r="B32" i="16" s="1"/>
  <c r="B33" i="16" s="1"/>
  <c r="B34" i="16" s="1"/>
  <c r="I63" i="16"/>
  <c r="I64" i="16" s="1"/>
  <c r="I65" i="16" s="1"/>
  <c r="I66" i="16" s="1"/>
  <c r="O63" i="16"/>
  <c r="O64" i="16" s="1"/>
  <c r="O65" i="16" s="1"/>
  <c r="O66" i="16" s="1"/>
  <c r="F31" i="16"/>
  <c r="F32" i="16" s="1"/>
  <c r="F33" i="16" s="1"/>
  <c r="F34" i="16" s="1"/>
  <c r="M63" i="16"/>
  <c r="M64" i="16" s="1"/>
  <c r="M65" i="16" s="1"/>
  <c r="M66" i="16" s="1"/>
  <c r="H31" i="16"/>
  <c r="H32" i="16" s="1"/>
  <c r="H33" i="16" s="1"/>
  <c r="H34" i="16" s="1"/>
  <c r="C63" i="16"/>
  <c r="C64" i="16" s="1"/>
  <c r="C65" i="16" s="1"/>
  <c r="C66" i="16" s="1"/>
  <c r="M31" i="16"/>
  <c r="M32" i="16" s="1"/>
  <c r="M33" i="16" s="1"/>
  <c r="M34" i="16" s="1"/>
  <c r="K31" i="16"/>
  <c r="K32" i="16" s="1"/>
  <c r="K33" i="16" s="1"/>
  <c r="K34" i="16" s="1"/>
  <c r="L31" i="16"/>
  <c r="L32" i="16" s="1"/>
  <c r="L33" i="16" s="1"/>
  <c r="L34" i="16" s="1"/>
  <c r="D24" i="14"/>
  <c r="H24" i="14"/>
  <c r="L24" i="14"/>
  <c r="P24" i="14"/>
  <c r="E24" i="14"/>
  <c r="I24" i="14"/>
  <c r="M26" i="14"/>
  <c r="M58" i="14"/>
  <c r="O58" i="14"/>
  <c r="M24" i="14"/>
  <c r="I26" i="14"/>
  <c r="B24" i="14"/>
  <c r="F24" i="14"/>
  <c r="J24" i="14"/>
  <c r="N24" i="14"/>
  <c r="C24" i="14"/>
  <c r="G24" i="14"/>
  <c r="K24" i="14"/>
  <c r="O24" i="14"/>
  <c r="C26" i="14"/>
  <c r="G26" i="14"/>
  <c r="K26" i="14"/>
  <c r="K31" i="14" s="1"/>
  <c r="K32" i="14" s="1"/>
  <c r="K33" i="14" s="1"/>
  <c r="K34" i="14" s="1"/>
  <c r="O26" i="14"/>
  <c r="J31" i="16"/>
  <c r="J32" i="16" s="1"/>
  <c r="J33" i="16" s="1"/>
  <c r="J34" i="16" s="1"/>
  <c r="D26" i="14"/>
  <c r="H26" i="14"/>
  <c r="L26" i="14"/>
  <c r="P26" i="14"/>
  <c r="D56" i="14"/>
  <c r="H56" i="14"/>
  <c r="L56" i="14"/>
  <c r="L57" i="14"/>
  <c r="L58" i="14" s="1"/>
  <c r="E63" i="16"/>
  <c r="E64" i="16" s="1"/>
  <c r="E65" i="16" s="1"/>
  <c r="E66" i="16" s="1"/>
  <c r="N31" i="16"/>
  <c r="N32" i="16" s="1"/>
  <c r="N33" i="16" s="1"/>
  <c r="N34" i="16" s="1"/>
  <c r="G69" i="18"/>
  <c r="H63" i="16"/>
  <c r="H64" i="16" s="1"/>
  <c r="H65" i="16" s="1"/>
  <c r="H66" i="16" s="1"/>
  <c r="E59" i="18"/>
  <c r="E52" i="18"/>
  <c r="D59" i="18"/>
  <c r="D52" i="18"/>
  <c r="K59" i="18"/>
  <c r="K52" i="18"/>
  <c r="I59" i="18"/>
  <c r="I52" i="18"/>
  <c r="F59" i="18"/>
  <c r="F52" i="18"/>
  <c r="M59" i="18"/>
  <c r="M52" i="18"/>
  <c r="C59" i="18"/>
  <c r="C52" i="18"/>
  <c r="P59" i="18"/>
  <c r="P52" i="18"/>
  <c r="J59" i="18"/>
  <c r="J52" i="18"/>
  <c r="M37" i="18"/>
  <c r="M38" i="18"/>
  <c r="L70" i="18"/>
  <c r="L69" i="18"/>
  <c r="O38" i="18"/>
  <c r="B70" i="18"/>
  <c r="B69" i="18"/>
  <c r="F37" i="18"/>
  <c r="F38" i="18"/>
  <c r="P38" i="18"/>
  <c r="P37" i="18"/>
  <c r="I37" i="18"/>
  <c r="I38" i="18"/>
  <c r="O70" i="18"/>
  <c r="O69" i="18"/>
  <c r="Q70" i="18"/>
  <c r="Q69" i="18"/>
  <c r="N37" i="18"/>
  <c r="N38" i="18"/>
  <c r="H38" i="18"/>
  <c r="H37" i="18"/>
  <c r="L38" i="18"/>
  <c r="L37" i="18"/>
  <c r="G71" i="18"/>
  <c r="K63" i="16"/>
  <c r="K64" i="16" s="1"/>
  <c r="K65" i="16" s="1"/>
  <c r="K66" i="16" s="1"/>
  <c r="D63" i="16"/>
  <c r="D64" i="16" s="1"/>
  <c r="D65" i="16" s="1"/>
  <c r="D66" i="16" s="1"/>
  <c r="C30" i="16"/>
  <c r="D30" i="16" s="1"/>
  <c r="E30" i="16" s="1"/>
  <c r="F30" i="16" s="1"/>
  <c r="G30" i="16" s="1"/>
  <c r="H30" i="16" s="1"/>
  <c r="I30" i="16" s="1"/>
  <c r="J30" i="16" s="1"/>
  <c r="K30" i="16" s="1"/>
  <c r="L30" i="16" s="1"/>
  <c r="M30" i="16" s="1"/>
  <c r="N30" i="16" s="1"/>
  <c r="O30" i="16" s="1"/>
  <c r="P30" i="16" s="1"/>
  <c r="B62" i="16" s="1"/>
  <c r="C62" i="16" s="1"/>
  <c r="D62" i="16" s="1"/>
  <c r="E62" i="16" s="1"/>
  <c r="F62" i="16" s="1"/>
  <c r="G62" i="16" s="1"/>
  <c r="H62" i="16" s="1"/>
  <c r="I62" i="16" s="1"/>
  <c r="J62" i="16" s="1"/>
  <c r="K62" i="16" s="1"/>
  <c r="L62" i="16" s="1"/>
  <c r="M62" i="16" s="1"/>
  <c r="N62" i="16" s="1"/>
  <c r="O62" i="16" s="1"/>
  <c r="P62" i="16" s="1"/>
  <c r="Q62" i="16" s="1"/>
  <c r="I31" i="16"/>
  <c r="I32" i="16" s="1"/>
  <c r="I33" i="16" s="1"/>
  <c r="I34" i="16" s="1"/>
  <c r="O59" i="16"/>
  <c r="I52" i="16"/>
  <c r="L59" i="16"/>
  <c r="M27" i="16"/>
  <c r="N27" i="16"/>
  <c r="G27" i="16"/>
  <c r="Q59" i="16"/>
  <c r="J59" i="16"/>
  <c r="I27" i="16"/>
  <c r="N59" i="16"/>
  <c r="E31" i="16"/>
  <c r="E32" i="16" s="1"/>
  <c r="E33" i="16" s="1"/>
  <c r="E34" i="16" s="1"/>
  <c r="G59" i="16"/>
  <c r="L27" i="16"/>
  <c r="K27" i="16"/>
  <c r="C27" i="16"/>
  <c r="E52" i="16"/>
  <c r="D59" i="16"/>
  <c r="O27" i="16"/>
  <c r="O20" i="16"/>
  <c r="M59" i="16"/>
  <c r="B59" i="16"/>
  <c r="D27" i="16"/>
  <c r="P63" i="16"/>
  <c r="P64" i="16" s="1"/>
  <c r="P65" i="16" s="1"/>
  <c r="P66" i="16" s="1"/>
  <c r="L63" i="16"/>
  <c r="L64" i="16" s="1"/>
  <c r="L65" i="16" s="1"/>
  <c r="L66" i="16" s="1"/>
  <c r="N63" i="16"/>
  <c r="N64" i="16" s="1"/>
  <c r="N65" i="16" s="1"/>
  <c r="N66" i="16" s="1"/>
  <c r="H27" i="16"/>
  <c r="Q63" i="16"/>
  <c r="Q64" i="16" s="1"/>
  <c r="Q65" i="16" s="1"/>
  <c r="Q66" i="16" s="1"/>
  <c r="F59" i="16"/>
  <c r="J63" i="16"/>
  <c r="J64" i="16" s="1"/>
  <c r="J65" i="16" s="1"/>
  <c r="J66" i="16" s="1"/>
  <c r="E27" i="16"/>
  <c r="F27" i="16"/>
  <c r="K19" i="14"/>
  <c r="K15" i="14" s="1"/>
  <c r="G19" i="14"/>
  <c r="G15" i="14" s="1"/>
  <c r="J19" i="14"/>
  <c r="J15" i="14" s="1"/>
  <c r="R64" i="14"/>
  <c r="R65" i="14" s="1"/>
  <c r="R66" i="14" s="1"/>
  <c r="I58" i="14"/>
  <c r="N26" i="14"/>
  <c r="J26" i="14"/>
  <c r="F26" i="14"/>
  <c r="C19" i="14"/>
  <c r="C15" i="14" s="1"/>
  <c r="E26" i="14"/>
  <c r="N44" i="14"/>
  <c r="N51" i="14" s="1"/>
  <c r="J44" i="14"/>
  <c r="J51" i="14" s="1"/>
  <c r="J47" i="14" s="1"/>
  <c r="F44" i="14"/>
  <c r="F51" i="14" s="1"/>
  <c r="F47" i="14" s="1"/>
  <c r="B44" i="14"/>
  <c r="B51" i="14" s="1"/>
  <c r="B47" i="14" s="1"/>
  <c r="Q44" i="14"/>
  <c r="M44" i="14"/>
  <c r="M51" i="14" s="1"/>
  <c r="M47" i="14" s="1"/>
  <c r="I44" i="14"/>
  <c r="I51" i="14" s="1"/>
  <c r="I47" i="14" s="1"/>
  <c r="E44" i="14"/>
  <c r="E51" i="14" s="1"/>
  <c r="E47" i="14" s="1"/>
  <c r="L44" i="14"/>
  <c r="L51" i="14" s="1"/>
  <c r="L47" i="14" s="1"/>
  <c r="D44" i="14"/>
  <c r="D51" i="14" s="1"/>
  <c r="D47" i="14" s="1"/>
  <c r="M19" i="14"/>
  <c r="M15" i="14" s="1"/>
  <c r="I19" i="14"/>
  <c r="I15" i="14" s="1"/>
  <c r="E19" i="14"/>
  <c r="E15" i="14" s="1"/>
  <c r="K44" i="14"/>
  <c r="K51" i="14" s="1"/>
  <c r="K47" i="14" s="1"/>
  <c r="C44" i="14"/>
  <c r="C51" i="14" s="1"/>
  <c r="C47" i="14" s="1"/>
  <c r="P19" i="14"/>
  <c r="L19" i="14"/>
  <c r="L15" i="14" s="1"/>
  <c r="H19" i="14"/>
  <c r="H15" i="14" s="1"/>
  <c r="D19" i="14"/>
  <c r="D15" i="14" s="1"/>
  <c r="P44" i="14"/>
  <c r="H44" i="14"/>
  <c r="H51" i="14" s="1"/>
  <c r="H47" i="14" s="1"/>
  <c r="O19" i="14"/>
  <c r="O15" i="14" s="1"/>
  <c r="O51" i="14"/>
  <c r="B12" i="14"/>
  <c r="F19" i="14"/>
  <c r="F15" i="14" s="1"/>
  <c r="N19" i="14"/>
  <c r="N15" i="14" s="1"/>
  <c r="G44" i="14"/>
  <c r="G51" i="14" s="1"/>
  <c r="G47" i="14" s="1"/>
  <c r="E56" i="14"/>
  <c r="C58" i="14"/>
  <c r="G58" i="14"/>
  <c r="K58" i="14"/>
  <c r="I56" i="14"/>
  <c r="D58" i="14"/>
  <c r="H58" i="14"/>
  <c r="C56" i="14"/>
  <c r="G56" i="14"/>
  <c r="K56" i="14"/>
  <c r="O56" i="14"/>
  <c r="E58" i="14"/>
  <c r="R68" i="14"/>
  <c r="B56" i="14"/>
  <c r="F56" i="14"/>
  <c r="J56" i="14"/>
  <c r="N56" i="14"/>
  <c r="B58" i="14"/>
  <c r="F58" i="14"/>
  <c r="J58" i="14"/>
  <c r="N58" i="14"/>
  <c r="D38" i="18" l="1"/>
  <c r="C38" i="18"/>
  <c r="H69" i="18"/>
  <c r="E38" i="18"/>
  <c r="L20" i="16"/>
  <c r="H52" i="16"/>
  <c r="H74" i="16" s="1"/>
  <c r="F52" i="16"/>
  <c r="F67" i="16" s="1"/>
  <c r="F68" i="16" s="1"/>
  <c r="C52" i="16"/>
  <c r="C67" i="16" s="1"/>
  <c r="C68" i="16" s="1"/>
  <c r="P29" i="14"/>
  <c r="P15" i="14"/>
  <c r="P27" i="14" s="1"/>
  <c r="K38" i="18"/>
  <c r="K39" i="18" s="1"/>
  <c r="J38" i="18"/>
  <c r="J39" i="18" s="1"/>
  <c r="B37" i="18"/>
  <c r="G37" i="18"/>
  <c r="D52" i="16"/>
  <c r="D67" i="16" s="1"/>
  <c r="D68" i="16" s="1"/>
  <c r="D69" i="16" s="1"/>
  <c r="J52" i="16"/>
  <c r="J67" i="16" s="1"/>
  <c r="J68" i="16" s="1"/>
  <c r="M52" i="16"/>
  <c r="M74" i="16" s="1"/>
  <c r="M20" i="16"/>
  <c r="M42" i="16" s="1"/>
  <c r="J20" i="16"/>
  <c r="J42" i="16" s="1"/>
  <c r="K20" i="16"/>
  <c r="K35" i="16" s="1"/>
  <c r="K36" i="16" s="1"/>
  <c r="H20" i="16"/>
  <c r="H42" i="16" s="1"/>
  <c r="G20" i="16"/>
  <c r="G35" i="16" s="1"/>
  <c r="G36" i="16" s="1"/>
  <c r="C20" i="16"/>
  <c r="C42" i="16" s="1"/>
  <c r="F20" i="16"/>
  <c r="F35" i="16" s="1"/>
  <c r="F36" i="16" s="1"/>
  <c r="D20" i="16"/>
  <c r="D42" i="16" s="1"/>
  <c r="B52" i="16"/>
  <c r="B74" i="16" s="1"/>
  <c r="B20" i="16"/>
  <c r="B35" i="16" s="1"/>
  <c r="B36" i="16" s="1"/>
  <c r="N69" i="18"/>
  <c r="G52" i="16"/>
  <c r="G67" i="16" s="1"/>
  <c r="G68" i="16" s="1"/>
  <c r="O52" i="16"/>
  <c r="O67" i="16" s="1"/>
  <c r="O68" i="16" s="1"/>
  <c r="P52" i="16"/>
  <c r="P67" i="16" s="1"/>
  <c r="P68" i="16" s="1"/>
  <c r="P70" i="16" s="1"/>
  <c r="N52" i="16"/>
  <c r="N74" i="16" s="1"/>
  <c r="E20" i="16"/>
  <c r="E42" i="16" s="1"/>
  <c r="I20" i="16"/>
  <c r="I42" i="16" s="1"/>
  <c r="Q52" i="16"/>
  <c r="Q74" i="16" s="1"/>
  <c r="L52" i="16"/>
  <c r="L74" i="16" s="1"/>
  <c r="K52" i="16"/>
  <c r="K67" i="16" s="1"/>
  <c r="K68" i="16" s="1"/>
  <c r="K69" i="16" s="1"/>
  <c r="P34" i="16"/>
  <c r="P35" i="16" s="1"/>
  <c r="P36" i="16" s="1"/>
  <c r="P38" i="16" s="1"/>
  <c r="N20" i="16"/>
  <c r="N35" i="16" s="1"/>
  <c r="N36" i="16" s="1"/>
  <c r="K29" i="14"/>
  <c r="K27" i="14"/>
  <c r="H63" i="14"/>
  <c r="H64" i="14" s="1"/>
  <c r="H65" i="14" s="1"/>
  <c r="H66" i="14" s="1"/>
  <c r="G31" i="14"/>
  <c r="G32" i="14" s="1"/>
  <c r="G33" i="14" s="1"/>
  <c r="G34" i="14" s="1"/>
  <c r="C31" i="14"/>
  <c r="C32" i="14" s="1"/>
  <c r="C33" i="14" s="1"/>
  <c r="C34" i="14" s="1"/>
  <c r="O31" i="14"/>
  <c r="O32" i="14" s="1"/>
  <c r="O33" i="14" s="1"/>
  <c r="O34" i="14" s="1"/>
  <c r="M63" i="14"/>
  <c r="M64" i="14" s="1"/>
  <c r="M65" i="14" s="1"/>
  <c r="M66" i="14" s="1"/>
  <c r="B63" i="14"/>
  <c r="B64" i="14" s="1"/>
  <c r="B65" i="14" s="1"/>
  <c r="B66" i="14" s="1"/>
  <c r="N63" i="14"/>
  <c r="N64" i="14" s="1"/>
  <c r="N65" i="14" s="1"/>
  <c r="N66" i="14" s="1"/>
  <c r="F63" i="14"/>
  <c r="F64" i="14" s="1"/>
  <c r="F65" i="14" s="1"/>
  <c r="F66" i="14" s="1"/>
  <c r="N31" i="14"/>
  <c r="N32" i="14" s="1"/>
  <c r="N33" i="14" s="1"/>
  <c r="N34" i="14" s="1"/>
  <c r="H31" i="14"/>
  <c r="H32" i="14" s="1"/>
  <c r="H33" i="14" s="1"/>
  <c r="H34" i="14" s="1"/>
  <c r="P31" i="14"/>
  <c r="P32" i="14" s="1"/>
  <c r="P33" i="14" s="1"/>
  <c r="L31" i="14"/>
  <c r="L32" i="14" s="1"/>
  <c r="L33" i="14" s="1"/>
  <c r="L34" i="14" s="1"/>
  <c r="F31" i="14"/>
  <c r="F32" i="14" s="1"/>
  <c r="F33" i="14" s="1"/>
  <c r="F34" i="14" s="1"/>
  <c r="O63" i="14"/>
  <c r="O64" i="14" s="1"/>
  <c r="O65" i="14" s="1"/>
  <c r="O66" i="14" s="1"/>
  <c r="E31" i="14"/>
  <c r="E32" i="14" s="1"/>
  <c r="E33" i="14" s="1"/>
  <c r="E34" i="14" s="1"/>
  <c r="I31" i="14"/>
  <c r="I32" i="14" s="1"/>
  <c r="I33" i="14" s="1"/>
  <c r="I34" i="14" s="1"/>
  <c r="D63" i="14"/>
  <c r="D64" i="14" s="1"/>
  <c r="D65" i="14" s="1"/>
  <c r="D66" i="14" s="1"/>
  <c r="J31" i="14"/>
  <c r="J32" i="14" s="1"/>
  <c r="J33" i="14" s="1"/>
  <c r="J34" i="14" s="1"/>
  <c r="D31" i="14"/>
  <c r="D32" i="14" s="1"/>
  <c r="D33" i="14" s="1"/>
  <c r="D34" i="14" s="1"/>
  <c r="M31" i="14"/>
  <c r="M32" i="14" s="1"/>
  <c r="M33" i="14" s="1"/>
  <c r="M34" i="14" s="1"/>
  <c r="L63" i="14"/>
  <c r="L64" i="14" s="1"/>
  <c r="L65" i="14" s="1"/>
  <c r="L66" i="14" s="1"/>
  <c r="J63" i="14"/>
  <c r="J64" i="14" s="1"/>
  <c r="J65" i="14" s="1"/>
  <c r="J66" i="14" s="1"/>
  <c r="E63" i="14"/>
  <c r="E64" i="14" s="1"/>
  <c r="E65" i="14" s="1"/>
  <c r="E66" i="14" s="1"/>
  <c r="G63" i="14"/>
  <c r="G64" i="14" s="1"/>
  <c r="G65" i="14" s="1"/>
  <c r="G66" i="14" s="1"/>
  <c r="N61" i="14"/>
  <c r="N59" i="14"/>
  <c r="J74" i="18"/>
  <c r="J67" i="18"/>
  <c r="J68" i="18" s="1"/>
  <c r="C74" i="18"/>
  <c r="C67" i="18"/>
  <c r="C68" i="18" s="1"/>
  <c r="F67" i="18"/>
  <c r="F68" i="18" s="1"/>
  <c r="F74" i="18"/>
  <c r="K67" i="18"/>
  <c r="K68" i="18" s="1"/>
  <c r="K74" i="18"/>
  <c r="E67" i="18"/>
  <c r="E68" i="18" s="1"/>
  <c r="E74" i="18"/>
  <c r="P74" i="18"/>
  <c r="P67" i="18"/>
  <c r="P68" i="18" s="1"/>
  <c r="M67" i="18"/>
  <c r="M68" i="18" s="1"/>
  <c r="M74" i="18"/>
  <c r="I74" i="18"/>
  <c r="I67" i="18"/>
  <c r="I68" i="18" s="1"/>
  <c r="D67" i="18"/>
  <c r="D68" i="18" s="1"/>
  <c r="D74" i="18"/>
  <c r="L39" i="18"/>
  <c r="N39" i="18"/>
  <c r="F39" i="18"/>
  <c r="G39" i="18"/>
  <c r="O71" i="18"/>
  <c r="B71" i="18"/>
  <c r="L71" i="18"/>
  <c r="D39" i="18"/>
  <c r="H39" i="18"/>
  <c r="B39" i="18"/>
  <c r="E39" i="18"/>
  <c r="I39" i="18"/>
  <c r="M39" i="18"/>
  <c r="O39" i="18"/>
  <c r="H71" i="18"/>
  <c r="C39" i="18"/>
  <c r="Q71" i="18"/>
  <c r="P39" i="18"/>
  <c r="N71" i="18"/>
  <c r="L42" i="16"/>
  <c r="L35" i="16"/>
  <c r="L36" i="16" s="1"/>
  <c r="I74" i="16"/>
  <c r="I67" i="16"/>
  <c r="I68" i="16" s="1"/>
  <c r="P4" i="16"/>
  <c r="F3" i="38" s="1"/>
  <c r="N3" i="38" s="1"/>
  <c r="G9" i="16"/>
  <c r="G10" i="16" s="1"/>
  <c r="D5" i="16" s="1"/>
  <c r="O35" i="16"/>
  <c r="O36" i="16" s="1"/>
  <c r="O42" i="16"/>
  <c r="E74" i="16"/>
  <c r="E67" i="16"/>
  <c r="E68" i="16" s="1"/>
  <c r="I29" i="14"/>
  <c r="E61" i="14"/>
  <c r="B61" i="14"/>
  <c r="C29" i="14"/>
  <c r="J29" i="14"/>
  <c r="K63" i="14"/>
  <c r="K64" i="14" s="1"/>
  <c r="K65" i="14" s="1"/>
  <c r="K66" i="14" s="1"/>
  <c r="O61" i="14"/>
  <c r="D29" i="14"/>
  <c r="C61" i="14"/>
  <c r="M29" i="14"/>
  <c r="I61" i="14"/>
  <c r="F61" i="14"/>
  <c r="I63" i="14"/>
  <c r="I64" i="14" s="1"/>
  <c r="I65" i="14" s="1"/>
  <c r="I66" i="14" s="1"/>
  <c r="G29" i="14"/>
  <c r="G61" i="14"/>
  <c r="N29" i="14"/>
  <c r="O29" i="14"/>
  <c r="H29" i="14"/>
  <c r="K61" i="14"/>
  <c r="D61" i="14"/>
  <c r="M61" i="14"/>
  <c r="J61" i="14"/>
  <c r="C63" i="14"/>
  <c r="C64" i="14" s="1"/>
  <c r="C65" i="14" s="1"/>
  <c r="C66" i="14" s="1"/>
  <c r="F29" i="14"/>
  <c r="H61" i="14"/>
  <c r="L29" i="14"/>
  <c r="E29" i="14"/>
  <c r="L61" i="14"/>
  <c r="F74" i="16" l="1"/>
  <c r="H67" i="16"/>
  <c r="H68" i="16" s="1"/>
  <c r="H70" i="16" s="1"/>
  <c r="C74" i="16"/>
  <c r="P20" i="14"/>
  <c r="P42" i="14" s="1"/>
  <c r="C35" i="16"/>
  <c r="C36" i="16" s="1"/>
  <c r="C37" i="16" s="1"/>
  <c r="H35" i="16"/>
  <c r="H36" i="16" s="1"/>
  <c r="H37" i="16" s="1"/>
  <c r="B42" i="16"/>
  <c r="G42" i="16"/>
  <c r="M67" i="16"/>
  <c r="M68" i="16" s="1"/>
  <c r="M70" i="16" s="1"/>
  <c r="J74" i="16"/>
  <c r="G74" i="16"/>
  <c r="D74" i="16"/>
  <c r="M35" i="16"/>
  <c r="M36" i="16" s="1"/>
  <c r="M38" i="16" s="1"/>
  <c r="P74" i="16"/>
  <c r="J35" i="16"/>
  <c r="J36" i="16" s="1"/>
  <c r="J38" i="16" s="1"/>
  <c r="J39" i="16" s="1"/>
  <c r="K42" i="16"/>
  <c r="B67" i="16"/>
  <c r="B68" i="16" s="1"/>
  <c r="B69" i="16" s="1"/>
  <c r="D35" i="16"/>
  <c r="D36" i="16" s="1"/>
  <c r="D37" i="16" s="1"/>
  <c r="F42" i="16"/>
  <c r="P34" i="14"/>
  <c r="K74" i="16"/>
  <c r="O74" i="16"/>
  <c r="Q67" i="16"/>
  <c r="Q68" i="16" s="1"/>
  <c r="Q70" i="16" s="1"/>
  <c r="P69" i="16"/>
  <c r="K70" i="16"/>
  <c r="K71" i="16" s="1"/>
  <c r="L67" i="16"/>
  <c r="L68" i="16" s="1"/>
  <c r="L70" i="16" s="1"/>
  <c r="I35" i="16"/>
  <c r="I36" i="16" s="1"/>
  <c r="E35" i="16"/>
  <c r="E36" i="16" s="1"/>
  <c r="E38" i="16" s="1"/>
  <c r="N42" i="16"/>
  <c r="N67" i="16"/>
  <c r="N68" i="16" s="1"/>
  <c r="N70" i="16" s="1"/>
  <c r="P37" i="16"/>
  <c r="D4" i="16"/>
  <c r="N52" i="14"/>
  <c r="N74" i="14" s="1"/>
  <c r="K20" i="14"/>
  <c r="K42" i="14" s="1"/>
  <c r="P70" i="18"/>
  <c r="P71" i="18" s="1"/>
  <c r="P69" i="18"/>
  <c r="C69" i="18"/>
  <c r="K9" i="18"/>
  <c r="C70" i="18"/>
  <c r="C71" i="18" s="1"/>
  <c r="K69" i="18"/>
  <c r="K70" i="18"/>
  <c r="K71" i="18" s="1"/>
  <c r="J70" i="18"/>
  <c r="J71" i="18" s="1"/>
  <c r="J69" i="18"/>
  <c r="I69" i="18"/>
  <c r="I70" i="18"/>
  <c r="I71" i="18" s="1"/>
  <c r="D69" i="18"/>
  <c r="D70" i="18"/>
  <c r="D71" i="18" s="1"/>
  <c r="M69" i="18"/>
  <c r="M70" i="18"/>
  <c r="M71" i="18" s="1"/>
  <c r="E69" i="18"/>
  <c r="E70" i="18"/>
  <c r="E71" i="18" s="1"/>
  <c r="F69" i="18"/>
  <c r="F70" i="18"/>
  <c r="F71" i="18" s="1"/>
  <c r="B38" i="16"/>
  <c r="B37" i="16"/>
  <c r="D70" i="16"/>
  <c r="J70" i="16"/>
  <c r="J69" i="16"/>
  <c r="E70" i="16"/>
  <c r="E69" i="16"/>
  <c r="F70" i="16"/>
  <c r="F69" i="16"/>
  <c r="P39" i="16"/>
  <c r="I70" i="16"/>
  <c r="I69" i="16"/>
  <c r="L37" i="16"/>
  <c r="L38" i="16"/>
  <c r="C70" i="16"/>
  <c r="C69" i="16"/>
  <c r="G69" i="16"/>
  <c r="G70" i="16"/>
  <c r="G37" i="16"/>
  <c r="G38" i="16"/>
  <c r="O37" i="16"/>
  <c r="O38" i="16"/>
  <c r="O70" i="16"/>
  <c r="O69" i="16"/>
  <c r="K37" i="16"/>
  <c r="K38" i="16"/>
  <c r="P71" i="16"/>
  <c r="N38" i="16"/>
  <c r="N37" i="16"/>
  <c r="F38" i="16"/>
  <c r="F37" i="16"/>
  <c r="O27" i="14"/>
  <c r="O20" i="14"/>
  <c r="D27" i="14"/>
  <c r="D20" i="14"/>
  <c r="L59" i="14"/>
  <c r="L52" i="14"/>
  <c r="L27" i="14"/>
  <c r="L20" i="14"/>
  <c r="F20" i="14"/>
  <c r="F27" i="14"/>
  <c r="C59" i="14"/>
  <c r="C52" i="14"/>
  <c r="O59" i="14"/>
  <c r="O52" i="14"/>
  <c r="E59" i="14"/>
  <c r="E52" i="14"/>
  <c r="K59" i="14"/>
  <c r="K52" i="14"/>
  <c r="G27" i="14"/>
  <c r="G20" i="14"/>
  <c r="J20" i="14"/>
  <c r="J27" i="14"/>
  <c r="J59" i="14"/>
  <c r="J52" i="14"/>
  <c r="I52" i="14"/>
  <c r="I59" i="14"/>
  <c r="C27" i="14"/>
  <c r="C20" i="14"/>
  <c r="B59" i="14"/>
  <c r="B52" i="14"/>
  <c r="I27" i="14"/>
  <c r="I20" i="14"/>
  <c r="M59" i="14"/>
  <c r="M52" i="14"/>
  <c r="G59" i="14"/>
  <c r="G52" i="14"/>
  <c r="D59" i="14"/>
  <c r="D52" i="14"/>
  <c r="N20" i="14"/>
  <c r="N27" i="14"/>
  <c r="E27" i="14"/>
  <c r="E20" i="14"/>
  <c r="H59" i="14"/>
  <c r="H52" i="14"/>
  <c r="H27" i="14"/>
  <c r="H20" i="14"/>
  <c r="F59" i="14"/>
  <c r="F52" i="14"/>
  <c r="M27" i="14"/>
  <c r="M20" i="14"/>
  <c r="H69" i="16" l="1"/>
  <c r="C38" i="16"/>
  <c r="C39" i="16" s="1"/>
  <c r="P35" i="14"/>
  <c r="P36" i="14" s="1"/>
  <c r="P37" i="14" s="1"/>
  <c r="H38" i="16"/>
  <c r="H39" i="16" s="1"/>
  <c r="M37" i="16"/>
  <c r="M69" i="16"/>
  <c r="J37" i="16"/>
  <c r="D38" i="16"/>
  <c r="D39" i="16" s="1"/>
  <c r="B70" i="16"/>
  <c r="B71" i="16" s="1"/>
  <c r="Q69" i="16"/>
  <c r="N69" i="16"/>
  <c r="L69" i="16"/>
  <c r="K9" i="16"/>
  <c r="K10" i="16" s="1"/>
  <c r="I37" i="16"/>
  <c r="I38" i="16"/>
  <c r="I39" i="16" s="1"/>
  <c r="E37" i="16"/>
  <c r="N67" i="14"/>
  <c r="N68" i="14" s="1"/>
  <c r="N70" i="14" s="1"/>
  <c r="K35" i="14"/>
  <c r="K36" i="14" s="1"/>
  <c r="K37" i="14" s="1"/>
  <c r="K10" i="18"/>
  <c r="N39" i="16"/>
  <c r="O71" i="16"/>
  <c r="L71" i="16"/>
  <c r="I71" i="16"/>
  <c r="N71" i="16"/>
  <c r="F71" i="16"/>
  <c r="J71" i="16"/>
  <c r="G39" i="16"/>
  <c r="L39" i="16"/>
  <c r="B39" i="16"/>
  <c r="E39" i="16"/>
  <c r="F39" i="16"/>
  <c r="H71" i="16"/>
  <c r="C71" i="16"/>
  <c r="M39" i="16"/>
  <c r="E71" i="16"/>
  <c r="D71" i="16"/>
  <c r="K39" i="16"/>
  <c r="O39" i="16"/>
  <c r="G71" i="16"/>
  <c r="Q71" i="16"/>
  <c r="M71" i="16"/>
  <c r="G67" i="14"/>
  <c r="G68" i="14" s="1"/>
  <c r="G74" i="14"/>
  <c r="K67" i="14"/>
  <c r="K68" i="14" s="1"/>
  <c r="K74" i="14"/>
  <c r="D42" i="14"/>
  <c r="D35" i="14"/>
  <c r="D36" i="14" s="1"/>
  <c r="I74" i="14"/>
  <c r="I67" i="14"/>
  <c r="I68" i="14" s="1"/>
  <c r="J35" i="14"/>
  <c r="J36" i="14" s="1"/>
  <c r="J42" i="14"/>
  <c r="D67" i="14"/>
  <c r="D68" i="14" s="1"/>
  <c r="D74" i="14"/>
  <c r="B74" i="14"/>
  <c r="B67" i="14"/>
  <c r="B68" i="14" s="1"/>
  <c r="C67" i="14"/>
  <c r="C68" i="14" s="1"/>
  <c r="C74" i="14"/>
  <c r="H42" i="14"/>
  <c r="H35" i="14"/>
  <c r="H36" i="14" s="1"/>
  <c r="Q74" i="14"/>
  <c r="M74" i="14"/>
  <c r="M67" i="14"/>
  <c r="M68" i="14" s="1"/>
  <c r="I42" i="14"/>
  <c r="I35" i="14"/>
  <c r="I36" i="14" s="1"/>
  <c r="C42" i="14"/>
  <c r="C35" i="14"/>
  <c r="C36" i="14" s="1"/>
  <c r="J74" i="14"/>
  <c r="J67" i="14"/>
  <c r="J68" i="14" s="1"/>
  <c r="G42" i="14"/>
  <c r="G35" i="14"/>
  <c r="G36" i="14" s="1"/>
  <c r="E74" i="14"/>
  <c r="E67" i="14"/>
  <c r="E68" i="14" s="1"/>
  <c r="O67" i="14"/>
  <c r="O68" i="14" s="1"/>
  <c r="O74" i="14"/>
  <c r="L67" i="14"/>
  <c r="L68" i="14" s="1"/>
  <c r="L74" i="14"/>
  <c r="O42" i="14"/>
  <c r="O35" i="14"/>
  <c r="O36" i="14" s="1"/>
  <c r="F74" i="14"/>
  <c r="F67" i="14"/>
  <c r="F68" i="14" s="1"/>
  <c r="E42" i="14"/>
  <c r="E35" i="14"/>
  <c r="E36" i="14" s="1"/>
  <c r="L42" i="14"/>
  <c r="L35" i="14"/>
  <c r="L36" i="14" s="1"/>
  <c r="M42" i="14"/>
  <c r="M35" i="14"/>
  <c r="M36" i="14" s="1"/>
  <c r="H67" i="14"/>
  <c r="H68" i="14" s="1"/>
  <c r="H74" i="14"/>
  <c r="P74" i="14"/>
  <c r="N35" i="14"/>
  <c r="N36" i="14" s="1"/>
  <c r="N42" i="14"/>
  <c r="F35" i="14"/>
  <c r="F36" i="14" s="1"/>
  <c r="F42" i="14"/>
  <c r="B5" i="2"/>
  <c r="B5" i="3" s="1"/>
  <c r="B9" i="3" s="1"/>
  <c r="J43" i="3" s="1"/>
  <c r="J44" i="3" s="1"/>
  <c r="Q60" i="3"/>
  <c r="Q57" i="3"/>
  <c r="Q55" i="3"/>
  <c r="P60" i="3"/>
  <c r="P57" i="3"/>
  <c r="P55" i="3"/>
  <c r="O60" i="3"/>
  <c r="O57" i="3"/>
  <c r="O55" i="3"/>
  <c r="N60" i="3"/>
  <c r="N57" i="3"/>
  <c r="N55" i="3"/>
  <c r="M60" i="3"/>
  <c r="M57" i="3"/>
  <c r="M55" i="3"/>
  <c r="L60" i="3"/>
  <c r="L55" i="3"/>
  <c r="L57" i="3" s="1"/>
  <c r="K60" i="3"/>
  <c r="K57" i="3"/>
  <c r="K55" i="3"/>
  <c r="J60" i="3"/>
  <c r="J57" i="3"/>
  <c r="J55" i="3"/>
  <c r="I60" i="3"/>
  <c r="I57" i="3"/>
  <c r="I55" i="3"/>
  <c r="H60" i="3"/>
  <c r="H57" i="3"/>
  <c r="H55" i="3"/>
  <c r="G60" i="3"/>
  <c r="G57" i="3"/>
  <c r="G55" i="3"/>
  <c r="F60" i="3"/>
  <c r="F55" i="3"/>
  <c r="F57" i="3" s="1"/>
  <c r="E60" i="3"/>
  <c r="E57" i="3"/>
  <c r="E55" i="3"/>
  <c r="D60" i="3"/>
  <c r="D57" i="3"/>
  <c r="D55" i="3"/>
  <c r="C60" i="3"/>
  <c r="C57" i="3"/>
  <c r="C55" i="3"/>
  <c r="B60" i="3"/>
  <c r="B57" i="3"/>
  <c r="B55" i="3"/>
  <c r="P28" i="3"/>
  <c r="P25" i="3"/>
  <c r="P23" i="3"/>
  <c r="O28" i="3"/>
  <c r="O25" i="3"/>
  <c r="O23" i="3"/>
  <c r="N28" i="3"/>
  <c r="N25" i="3"/>
  <c r="N23" i="3"/>
  <c r="M28" i="3"/>
  <c r="M25" i="3"/>
  <c r="M23" i="3"/>
  <c r="L28" i="3"/>
  <c r="L25" i="3"/>
  <c r="L23" i="3"/>
  <c r="K28" i="3"/>
  <c r="K25" i="3"/>
  <c r="K23" i="3"/>
  <c r="J28" i="3"/>
  <c r="J25" i="3"/>
  <c r="J23" i="3"/>
  <c r="I28" i="3"/>
  <c r="I25" i="3"/>
  <c r="I23" i="3"/>
  <c r="H28" i="3"/>
  <c r="H25" i="3"/>
  <c r="H23" i="3"/>
  <c r="G28" i="3"/>
  <c r="G25" i="3"/>
  <c r="G23" i="3"/>
  <c r="F28" i="3"/>
  <c r="F25" i="3"/>
  <c r="F23" i="3"/>
  <c r="E28" i="3"/>
  <c r="E25" i="3"/>
  <c r="E23" i="3"/>
  <c r="D28" i="3"/>
  <c r="D25" i="3"/>
  <c r="D23" i="3"/>
  <c r="C28" i="3"/>
  <c r="C25" i="3"/>
  <c r="C23" i="3"/>
  <c r="B28" i="3"/>
  <c r="B25" i="3"/>
  <c r="B23" i="3"/>
  <c r="O60" i="2"/>
  <c r="O57" i="2"/>
  <c r="O55" i="2"/>
  <c r="N60" i="2"/>
  <c r="N57" i="2"/>
  <c r="N55" i="2"/>
  <c r="M60" i="2"/>
  <c r="M57" i="2"/>
  <c r="M55" i="2"/>
  <c r="L60" i="2"/>
  <c r="L57" i="2"/>
  <c r="L55" i="2"/>
  <c r="K60" i="2"/>
  <c r="K57" i="2"/>
  <c r="K55" i="2"/>
  <c r="J60" i="2"/>
  <c r="J57" i="2"/>
  <c r="J55" i="2"/>
  <c r="I60" i="2"/>
  <c r="I57" i="2"/>
  <c r="I55" i="2"/>
  <c r="H60" i="2"/>
  <c r="H57" i="2"/>
  <c r="H55" i="2"/>
  <c r="G60" i="2"/>
  <c r="G57" i="2"/>
  <c r="G55" i="2"/>
  <c r="F60" i="2"/>
  <c r="F57" i="2"/>
  <c r="F55" i="2"/>
  <c r="E60" i="2"/>
  <c r="E57" i="2"/>
  <c r="E55" i="2"/>
  <c r="D60" i="2"/>
  <c r="D57" i="2"/>
  <c r="D55" i="2"/>
  <c r="C60" i="2"/>
  <c r="C57" i="2"/>
  <c r="C55" i="2"/>
  <c r="B60" i="2"/>
  <c r="B57" i="2"/>
  <c r="B55" i="2"/>
  <c r="P28" i="2"/>
  <c r="P25" i="2"/>
  <c r="P23" i="2"/>
  <c r="O28" i="2"/>
  <c r="O25" i="2"/>
  <c r="O23" i="2"/>
  <c r="N28" i="2"/>
  <c r="N25" i="2"/>
  <c r="N23" i="2"/>
  <c r="M28" i="2"/>
  <c r="M25" i="2"/>
  <c r="M23" i="2"/>
  <c r="L28" i="2"/>
  <c r="L25" i="2"/>
  <c r="L23" i="2"/>
  <c r="K28" i="2"/>
  <c r="K25" i="2"/>
  <c r="K23" i="2"/>
  <c r="J28" i="2"/>
  <c r="J25" i="2"/>
  <c r="J23" i="2"/>
  <c r="I28" i="2"/>
  <c r="I25" i="2"/>
  <c r="I23" i="2"/>
  <c r="H28" i="2"/>
  <c r="H25" i="2"/>
  <c r="H23" i="2"/>
  <c r="G28" i="2"/>
  <c r="G25" i="2"/>
  <c r="G23" i="2"/>
  <c r="F28" i="2"/>
  <c r="F25" i="2"/>
  <c r="F23" i="2"/>
  <c r="E28" i="2"/>
  <c r="E25" i="2"/>
  <c r="E23" i="2"/>
  <c r="D28" i="2"/>
  <c r="D25" i="2"/>
  <c r="D23" i="2"/>
  <c r="C28" i="2"/>
  <c r="C25" i="2"/>
  <c r="C23" i="2"/>
  <c r="B28" i="2"/>
  <c r="B25" i="2"/>
  <c r="B23" i="2"/>
  <c r="B2" i="9"/>
  <c r="B2" i="10" s="1"/>
  <c r="B2" i="11" s="1"/>
  <c r="Q57" i="4"/>
  <c r="Q55" i="4"/>
  <c r="H10" i="4"/>
  <c r="H9" i="4"/>
  <c r="Q60" i="4"/>
  <c r="P57" i="4"/>
  <c r="P55" i="4"/>
  <c r="P60" i="4"/>
  <c r="O57" i="4"/>
  <c r="O55" i="4"/>
  <c r="O60" i="4"/>
  <c r="N57" i="4"/>
  <c r="N55" i="4"/>
  <c r="N60" i="4"/>
  <c r="M57" i="4"/>
  <c r="M55" i="4"/>
  <c r="M60" i="4"/>
  <c r="L57" i="4"/>
  <c r="L55" i="4"/>
  <c r="L60" i="4"/>
  <c r="K57" i="4"/>
  <c r="K55" i="4"/>
  <c r="K60" i="4"/>
  <c r="J57" i="4"/>
  <c r="J55" i="4"/>
  <c r="J60" i="4"/>
  <c r="I57" i="4"/>
  <c r="I55" i="4"/>
  <c r="I60" i="4"/>
  <c r="H57" i="4"/>
  <c r="H55" i="4"/>
  <c r="H60" i="4"/>
  <c r="G57" i="4"/>
  <c r="G55" i="4"/>
  <c r="G60" i="4"/>
  <c r="F57" i="4"/>
  <c r="F55" i="4"/>
  <c r="F60" i="4"/>
  <c r="E57" i="4"/>
  <c r="E55" i="4"/>
  <c r="E60" i="4"/>
  <c r="D57" i="4"/>
  <c r="D55" i="4"/>
  <c r="D60" i="4"/>
  <c r="C57" i="4"/>
  <c r="C55" i="4"/>
  <c r="C60" i="4"/>
  <c r="B57" i="4"/>
  <c r="B55" i="4"/>
  <c r="B60" i="4"/>
  <c r="P25" i="4"/>
  <c r="P23" i="4"/>
  <c r="P28" i="4"/>
  <c r="O25" i="4"/>
  <c r="O23" i="4"/>
  <c r="O28" i="4"/>
  <c r="N25" i="4"/>
  <c r="N23" i="4"/>
  <c r="N28" i="4"/>
  <c r="M25" i="4"/>
  <c r="M23" i="4"/>
  <c r="M28" i="4"/>
  <c r="L25" i="4"/>
  <c r="L23" i="4"/>
  <c r="L28" i="4"/>
  <c r="K25" i="4"/>
  <c r="K23" i="4"/>
  <c r="K28" i="4"/>
  <c r="J25" i="4"/>
  <c r="J23" i="4"/>
  <c r="J28" i="4"/>
  <c r="I25" i="4"/>
  <c r="I23" i="4"/>
  <c r="I28" i="4"/>
  <c r="H25" i="4"/>
  <c r="H23" i="4"/>
  <c r="H28" i="4"/>
  <c r="G25" i="4"/>
  <c r="G23" i="4"/>
  <c r="G28" i="4"/>
  <c r="F25" i="4"/>
  <c r="F23" i="4"/>
  <c r="F28" i="4"/>
  <c r="E25" i="4"/>
  <c r="E23" i="4"/>
  <c r="E28" i="4"/>
  <c r="D25" i="4"/>
  <c r="D23" i="4"/>
  <c r="D28" i="4"/>
  <c r="C25" i="4"/>
  <c r="C23" i="4"/>
  <c r="C28" i="4"/>
  <c r="B25" i="4"/>
  <c r="B23" i="4"/>
  <c r="B28" i="4"/>
  <c r="R63" i="4"/>
  <c r="R67" i="4"/>
  <c r="R74" i="4"/>
  <c r="I1" i="2"/>
  <c r="I1" i="3" s="1"/>
  <c r="C9" i="3" s="1"/>
  <c r="E9" i="3" s="1"/>
  <c r="E10" i="3" s="1"/>
  <c r="C9" i="4"/>
  <c r="E9" i="4" s="1"/>
  <c r="E10" i="4" s="1"/>
  <c r="L1" i="2"/>
  <c r="J9" i="2" s="1"/>
  <c r="M1" i="2"/>
  <c r="L2" i="2"/>
  <c r="L2" i="3" s="1"/>
  <c r="I3" i="3"/>
  <c r="I3" i="4" s="1"/>
  <c r="O9" i="4" s="1"/>
  <c r="I2" i="2"/>
  <c r="C10" i="2" s="1"/>
  <c r="B3" i="2"/>
  <c r="B3" i="3" s="1"/>
  <c r="B3" i="4" s="1"/>
  <c r="B3" i="5" s="1"/>
  <c r="B3" i="6" s="1"/>
  <c r="B3" i="7" s="1"/>
  <c r="B3" i="8" s="1"/>
  <c r="B3" i="9" s="1"/>
  <c r="B3" i="10" s="1"/>
  <c r="B3" i="11" s="1"/>
  <c r="B3" i="12" s="1"/>
  <c r="L3" i="2"/>
  <c r="D10" i="2" s="1"/>
  <c r="B2" i="2"/>
  <c r="B2" i="3" s="1"/>
  <c r="M10" i="1"/>
  <c r="B22" i="1" s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B54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N10" i="1" s="1"/>
  <c r="M9" i="1"/>
  <c r="B21" i="1" s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B53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N9" i="1" s="1"/>
  <c r="Q60" i="2"/>
  <c r="Q57" i="2"/>
  <c r="Q55" i="2"/>
  <c r="P60" i="2"/>
  <c r="P57" i="2"/>
  <c r="P55" i="2"/>
  <c r="N27" i="2"/>
  <c r="B9" i="1"/>
  <c r="B11" i="1" s="1"/>
  <c r="B12" i="1" s="1"/>
  <c r="B19" i="1" s="1"/>
  <c r="B15" i="1" s="1"/>
  <c r="Q60" i="1"/>
  <c r="D10" i="1"/>
  <c r="Q57" i="1"/>
  <c r="J10" i="1"/>
  <c r="Q55" i="1"/>
  <c r="J9" i="1"/>
  <c r="C10" i="1"/>
  <c r="P60" i="1"/>
  <c r="P57" i="1"/>
  <c r="P55" i="1"/>
  <c r="O60" i="1"/>
  <c r="O57" i="1"/>
  <c r="O55" i="1"/>
  <c r="N60" i="1"/>
  <c r="N57" i="1"/>
  <c r="N55" i="1"/>
  <c r="M60" i="1"/>
  <c r="M55" i="1"/>
  <c r="M56" i="1" s="1"/>
  <c r="L60" i="1"/>
  <c r="L57" i="1"/>
  <c r="L55" i="1"/>
  <c r="K60" i="1"/>
  <c r="K55" i="1"/>
  <c r="K57" i="1" s="1"/>
  <c r="J60" i="1"/>
  <c r="J55" i="1"/>
  <c r="I60" i="1"/>
  <c r="I55" i="1"/>
  <c r="I57" i="1" s="1"/>
  <c r="H60" i="1"/>
  <c r="H57" i="1"/>
  <c r="H55" i="1"/>
  <c r="G60" i="1"/>
  <c r="G55" i="1"/>
  <c r="F60" i="1"/>
  <c r="F57" i="1"/>
  <c r="F55" i="1"/>
  <c r="E60" i="1"/>
  <c r="E57" i="1"/>
  <c r="E55" i="1"/>
  <c r="D60" i="1"/>
  <c r="D57" i="1"/>
  <c r="D55" i="1"/>
  <c r="C60" i="1"/>
  <c r="C57" i="1"/>
  <c r="C55" i="1"/>
  <c r="B60" i="1"/>
  <c r="B57" i="1"/>
  <c r="B55" i="1"/>
  <c r="P28" i="1"/>
  <c r="P25" i="1"/>
  <c r="P23" i="1"/>
  <c r="O28" i="1"/>
  <c r="O25" i="1"/>
  <c r="O23" i="1"/>
  <c r="N28" i="1"/>
  <c r="N25" i="1"/>
  <c r="N23" i="1"/>
  <c r="M28" i="1"/>
  <c r="M25" i="1"/>
  <c r="M23" i="1"/>
  <c r="L28" i="1"/>
  <c r="L25" i="1"/>
  <c r="L23" i="1"/>
  <c r="K28" i="1"/>
  <c r="K25" i="1"/>
  <c r="K23" i="1"/>
  <c r="J28" i="1"/>
  <c r="J25" i="1"/>
  <c r="J23" i="1"/>
  <c r="I28" i="1"/>
  <c r="I25" i="1"/>
  <c r="I23" i="1"/>
  <c r="H28" i="1"/>
  <c r="H23" i="1"/>
  <c r="H25" i="1"/>
  <c r="G28" i="1"/>
  <c r="G23" i="1"/>
  <c r="G25" i="1"/>
  <c r="F28" i="1"/>
  <c r="F23" i="1"/>
  <c r="F25" i="1"/>
  <c r="E28" i="1"/>
  <c r="E23" i="1"/>
  <c r="E25" i="1"/>
  <c r="D28" i="1"/>
  <c r="D25" i="1"/>
  <c r="C28" i="1"/>
  <c r="C25" i="1"/>
  <c r="B28" i="1"/>
  <c r="B25" i="1"/>
  <c r="B23" i="1"/>
  <c r="I9" i="1"/>
  <c r="I10" i="1" s="1"/>
  <c r="O9" i="1"/>
  <c r="O9" i="2"/>
  <c r="I1" i="8"/>
  <c r="I1" i="9" s="1"/>
  <c r="Q57" i="8"/>
  <c r="Q55" i="8"/>
  <c r="H10" i="8"/>
  <c r="H9" i="8"/>
  <c r="Q60" i="8"/>
  <c r="P57" i="8"/>
  <c r="P55" i="8"/>
  <c r="P60" i="8"/>
  <c r="O57" i="8"/>
  <c r="O55" i="8"/>
  <c r="O60" i="8"/>
  <c r="N57" i="8"/>
  <c r="N55" i="8"/>
  <c r="N60" i="8"/>
  <c r="M57" i="8"/>
  <c r="M55" i="8"/>
  <c r="M60" i="8"/>
  <c r="L55" i="8"/>
  <c r="L57" i="8"/>
  <c r="L60" i="8"/>
  <c r="K57" i="8"/>
  <c r="K55" i="8"/>
  <c r="K60" i="8"/>
  <c r="J55" i="8"/>
  <c r="J57" i="8"/>
  <c r="J60" i="8"/>
  <c r="I57" i="8"/>
  <c r="I55" i="8"/>
  <c r="I60" i="8"/>
  <c r="H55" i="8"/>
  <c r="H57" i="8"/>
  <c r="H60" i="8"/>
  <c r="G57" i="8"/>
  <c r="G55" i="8"/>
  <c r="G60" i="8"/>
  <c r="F57" i="8"/>
  <c r="F55" i="8"/>
  <c r="F60" i="8"/>
  <c r="E55" i="8"/>
  <c r="E57" i="8"/>
  <c r="E60" i="8"/>
  <c r="D57" i="8"/>
  <c r="D55" i="8"/>
  <c r="D60" i="8"/>
  <c r="C57" i="8"/>
  <c r="C55" i="8"/>
  <c r="C60" i="8"/>
  <c r="B57" i="8"/>
  <c r="B55" i="8"/>
  <c r="B60" i="8"/>
  <c r="P25" i="8"/>
  <c r="P23" i="8"/>
  <c r="P28" i="8"/>
  <c r="O25" i="8"/>
  <c r="O23" i="8"/>
  <c r="O28" i="8"/>
  <c r="N25" i="8"/>
  <c r="N23" i="8"/>
  <c r="N28" i="8"/>
  <c r="M25" i="8"/>
  <c r="M23" i="8"/>
  <c r="M28" i="8"/>
  <c r="L25" i="8"/>
  <c r="L23" i="8"/>
  <c r="L28" i="8"/>
  <c r="K25" i="8"/>
  <c r="K23" i="8"/>
  <c r="K28" i="8"/>
  <c r="J25" i="8"/>
  <c r="J23" i="8"/>
  <c r="J28" i="8"/>
  <c r="I25" i="8"/>
  <c r="I23" i="8"/>
  <c r="I28" i="8"/>
  <c r="H25" i="8"/>
  <c r="H23" i="8"/>
  <c r="H28" i="8"/>
  <c r="G25" i="8"/>
  <c r="G23" i="8"/>
  <c r="G28" i="8"/>
  <c r="F25" i="8"/>
  <c r="F23" i="8"/>
  <c r="F28" i="8"/>
  <c r="E25" i="8"/>
  <c r="E23" i="8"/>
  <c r="E28" i="8"/>
  <c r="D25" i="8"/>
  <c r="D23" i="8"/>
  <c r="D28" i="8"/>
  <c r="C25" i="8"/>
  <c r="C23" i="8"/>
  <c r="C28" i="8"/>
  <c r="B25" i="8"/>
  <c r="B23" i="8"/>
  <c r="B28" i="8"/>
  <c r="R63" i="8"/>
  <c r="R67" i="8"/>
  <c r="R74" i="8"/>
  <c r="J9" i="8"/>
  <c r="P56" i="8" s="1"/>
  <c r="Q60" i="7"/>
  <c r="Q57" i="7"/>
  <c r="Q55" i="7"/>
  <c r="P60" i="7"/>
  <c r="P57" i="7"/>
  <c r="P55" i="7"/>
  <c r="O60" i="7"/>
  <c r="O57" i="7"/>
  <c r="O55" i="7"/>
  <c r="N60" i="7"/>
  <c r="N57" i="7"/>
  <c r="N55" i="7"/>
  <c r="M60" i="7"/>
  <c r="M57" i="7"/>
  <c r="M55" i="7"/>
  <c r="L60" i="7"/>
  <c r="L57" i="7"/>
  <c r="L55" i="7"/>
  <c r="K60" i="7"/>
  <c r="K57" i="7"/>
  <c r="K55" i="7"/>
  <c r="J60" i="7"/>
  <c r="J57" i="7"/>
  <c r="J55" i="7"/>
  <c r="I60" i="7"/>
  <c r="I57" i="7"/>
  <c r="I55" i="7"/>
  <c r="H60" i="7"/>
  <c r="H57" i="7"/>
  <c r="H55" i="7"/>
  <c r="G60" i="7"/>
  <c r="G57" i="7"/>
  <c r="G55" i="7"/>
  <c r="F60" i="7"/>
  <c r="F57" i="7"/>
  <c r="F55" i="7"/>
  <c r="E60" i="7"/>
  <c r="E57" i="7"/>
  <c r="E55" i="7"/>
  <c r="D60" i="7"/>
  <c r="D55" i="7"/>
  <c r="D57" i="7"/>
  <c r="C60" i="7"/>
  <c r="C57" i="7"/>
  <c r="C55" i="7"/>
  <c r="B60" i="7"/>
  <c r="B55" i="7"/>
  <c r="P28" i="7"/>
  <c r="P25" i="7"/>
  <c r="P23" i="7"/>
  <c r="O28" i="7"/>
  <c r="O23" i="7"/>
  <c r="N28" i="7"/>
  <c r="N23" i="7"/>
  <c r="N25" i="7"/>
  <c r="M28" i="7"/>
  <c r="M23" i="7"/>
  <c r="L28" i="7"/>
  <c r="L25" i="7"/>
  <c r="L23" i="7"/>
  <c r="K28" i="7"/>
  <c r="K25" i="7"/>
  <c r="K23" i="7"/>
  <c r="J28" i="7"/>
  <c r="J25" i="7"/>
  <c r="J23" i="7"/>
  <c r="I28" i="7"/>
  <c r="I25" i="7"/>
  <c r="I23" i="7"/>
  <c r="H28" i="7"/>
  <c r="H25" i="7"/>
  <c r="H23" i="7"/>
  <c r="G28" i="7"/>
  <c r="G23" i="7"/>
  <c r="G25" i="7"/>
  <c r="F28" i="7"/>
  <c r="F25" i="7"/>
  <c r="F23" i="7"/>
  <c r="E28" i="7"/>
  <c r="E25" i="7"/>
  <c r="E23" i="7"/>
  <c r="D28" i="7"/>
  <c r="D25" i="7"/>
  <c r="D23" i="7"/>
  <c r="C28" i="7"/>
  <c r="C25" i="7"/>
  <c r="C23" i="7"/>
  <c r="B28" i="7"/>
  <c r="B25" i="7"/>
  <c r="B23" i="7"/>
  <c r="Q60" i="6"/>
  <c r="Q57" i="6"/>
  <c r="Q55" i="6"/>
  <c r="I1" i="6"/>
  <c r="C9" i="6" s="1"/>
  <c r="E9" i="6" s="1"/>
  <c r="E10" i="6" s="1"/>
  <c r="P60" i="6"/>
  <c r="P57" i="6"/>
  <c r="P55" i="6"/>
  <c r="O60" i="6"/>
  <c r="O57" i="6"/>
  <c r="O55" i="6"/>
  <c r="N60" i="6"/>
  <c r="N57" i="6"/>
  <c r="N55" i="6"/>
  <c r="M60" i="6"/>
  <c r="M57" i="6"/>
  <c r="M55" i="6"/>
  <c r="L60" i="6"/>
  <c r="L57" i="6"/>
  <c r="L55" i="6"/>
  <c r="K60" i="6"/>
  <c r="K57" i="6"/>
  <c r="K55" i="6"/>
  <c r="J60" i="6"/>
  <c r="J57" i="6"/>
  <c r="J55" i="6"/>
  <c r="I60" i="6"/>
  <c r="I57" i="6"/>
  <c r="I55" i="6"/>
  <c r="H60" i="6"/>
  <c r="H57" i="6"/>
  <c r="H55" i="6"/>
  <c r="G60" i="6"/>
  <c r="G57" i="6"/>
  <c r="G55" i="6"/>
  <c r="F60" i="6"/>
  <c r="F57" i="6"/>
  <c r="F55" i="6"/>
  <c r="E60" i="6"/>
  <c r="E57" i="6"/>
  <c r="E55" i="6"/>
  <c r="D60" i="6"/>
  <c r="D57" i="6"/>
  <c r="D55" i="6"/>
  <c r="C60" i="6"/>
  <c r="C57" i="6"/>
  <c r="C55" i="6"/>
  <c r="B60" i="6"/>
  <c r="B57" i="6"/>
  <c r="B55" i="6"/>
  <c r="P28" i="6"/>
  <c r="P25" i="6"/>
  <c r="P23" i="6"/>
  <c r="O28" i="6"/>
  <c r="O25" i="6"/>
  <c r="O23" i="6"/>
  <c r="N28" i="6"/>
  <c r="N25" i="6"/>
  <c r="N23" i="6"/>
  <c r="M28" i="6"/>
  <c r="M25" i="6"/>
  <c r="M23" i="6"/>
  <c r="L28" i="6"/>
  <c r="L25" i="6"/>
  <c r="L23" i="6"/>
  <c r="K28" i="6"/>
  <c r="K25" i="6"/>
  <c r="K23" i="6"/>
  <c r="J28" i="6"/>
  <c r="J25" i="6"/>
  <c r="J23" i="6"/>
  <c r="I28" i="6"/>
  <c r="I25" i="6"/>
  <c r="I23" i="6"/>
  <c r="H28" i="6"/>
  <c r="H25" i="6"/>
  <c r="H23" i="6"/>
  <c r="G28" i="6"/>
  <c r="G25" i="6"/>
  <c r="G23" i="6"/>
  <c r="F28" i="6"/>
  <c r="F25" i="6"/>
  <c r="F23" i="6"/>
  <c r="E28" i="6"/>
  <c r="E25" i="6"/>
  <c r="E23" i="6"/>
  <c r="D28" i="6"/>
  <c r="D25" i="6"/>
  <c r="D23" i="6"/>
  <c r="C28" i="6"/>
  <c r="C25" i="6"/>
  <c r="C23" i="6"/>
  <c r="B28" i="6"/>
  <c r="B25" i="6"/>
  <c r="B23" i="6"/>
  <c r="Q60" i="5"/>
  <c r="Q57" i="5"/>
  <c r="Q55" i="5"/>
  <c r="P60" i="5"/>
  <c r="P57" i="5"/>
  <c r="P55" i="5"/>
  <c r="O60" i="5"/>
  <c r="O57" i="5"/>
  <c r="O55" i="5"/>
  <c r="N60" i="5"/>
  <c r="N57" i="5"/>
  <c r="N55" i="5"/>
  <c r="M60" i="5"/>
  <c r="M57" i="5"/>
  <c r="M55" i="5"/>
  <c r="L60" i="5"/>
  <c r="L57" i="5"/>
  <c r="L55" i="5"/>
  <c r="K60" i="5"/>
  <c r="K57" i="5"/>
  <c r="K55" i="5"/>
  <c r="J60" i="5"/>
  <c r="J57" i="5"/>
  <c r="J55" i="5"/>
  <c r="I60" i="5"/>
  <c r="I57" i="5"/>
  <c r="I55" i="5"/>
  <c r="H60" i="5"/>
  <c r="H57" i="5"/>
  <c r="H55" i="5"/>
  <c r="G60" i="5"/>
  <c r="G55" i="5"/>
  <c r="G57" i="5"/>
  <c r="F60" i="5"/>
  <c r="F55" i="5"/>
  <c r="F59" i="5"/>
  <c r="E60" i="5"/>
  <c r="E55" i="5"/>
  <c r="E57" i="5"/>
  <c r="D60" i="5"/>
  <c r="D55" i="5"/>
  <c r="D57" i="5"/>
  <c r="C60" i="5"/>
  <c r="C55" i="5"/>
  <c r="C57" i="5"/>
  <c r="B60" i="5"/>
  <c r="B57" i="5"/>
  <c r="B55" i="5"/>
  <c r="P28" i="5"/>
  <c r="P25" i="5"/>
  <c r="P23" i="5"/>
  <c r="O28" i="5"/>
  <c r="O25" i="5"/>
  <c r="O23" i="5"/>
  <c r="N28" i="5"/>
  <c r="N25" i="5"/>
  <c r="N23" i="5"/>
  <c r="M28" i="5"/>
  <c r="M25" i="5"/>
  <c r="M23" i="5"/>
  <c r="L28" i="5"/>
  <c r="L25" i="5"/>
  <c r="L23" i="5"/>
  <c r="K28" i="5"/>
  <c r="K25" i="5"/>
  <c r="K23" i="5"/>
  <c r="J28" i="5"/>
  <c r="J25" i="5"/>
  <c r="J23" i="5"/>
  <c r="I28" i="5"/>
  <c r="I25" i="5"/>
  <c r="I23" i="5"/>
  <c r="H28" i="5"/>
  <c r="H25" i="5"/>
  <c r="H23" i="5"/>
  <c r="G28" i="5"/>
  <c r="G25" i="5"/>
  <c r="G23" i="5"/>
  <c r="F28" i="5"/>
  <c r="F25" i="5"/>
  <c r="F23" i="5"/>
  <c r="E28" i="5"/>
  <c r="E25" i="5"/>
  <c r="E23" i="5"/>
  <c r="D28" i="5"/>
  <c r="D25" i="5"/>
  <c r="D23" i="5"/>
  <c r="C28" i="5"/>
  <c r="C23" i="5"/>
  <c r="C25" i="5"/>
  <c r="B28" i="5"/>
  <c r="B25" i="5"/>
  <c r="B23" i="5"/>
  <c r="Q57" i="12"/>
  <c r="Q55" i="12"/>
  <c r="Q60" i="12"/>
  <c r="H10" i="12"/>
  <c r="H9" i="12"/>
  <c r="R63" i="12"/>
  <c r="R67" i="12"/>
  <c r="C57" i="12"/>
  <c r="C55" i="12"/>
  <c r="C60" i="12"/>
  <c r="D57" i="12"/>
  <c r="D55" i="12"/>
  <c r="D60" i="12"/>
  <c r="E57" i="12"/>
  <c r="E55" i="12"/>
  <c r="E60" i="12"/>
  <c r="F57" i="12"/>
  <c r="F55" i="12"/>
  <c r="F60" i="12"/>
  <c r="G57" i="12"/>
  <c r="G55" i="12"/>
  <c r="G60" i="12"/>
  <c r="H57" i="12"/>
  <c r="H55" i="12"/>
  <c r="H60" i="12"/>
  <c r="I57" i="12"/>
  <c r="I55" i="12"/>
  <c r="I60" i="12"/>
  <c r="J57" i="12"/>
  <c r="J55" i="12"/>
  <c r="J60" i="12"/>
  <c r="K57" i="12"/>
  <c r="K55" i="12"/>
  <c r="K60" i="12"/>
  <c r="L57" i="12"/>
  <c r="L55" i="12"/>
  <c r="L60" i="12"/>
  <c r="M57" i="12"/>
  <c r="M55" i="12"/>
  <c r="M60" i="12"/>
  <c r="N57" i="12"/>
  <c r="N55" i="12"/>
  <c r="N60" i="12"/>
  <c r="O57" i="12"/>
  <c r="O55" i="12"/>
  <c r="O60" i="12"/>
  <c r="P57" i="12"/>
  <c r="P55" i="12"/>
  <c r="P60" i="12"/>
  <c r="B57" i="12"/>
  <c r="B55" i="12"/>
  <c r="B60" i="12"/>
  <c r="C25" i="12"/>
  <c r="C23" i="12"/>
  <c r="C28" i="12"/>
  <c r="D25" i="12"/>
  <c r="D23" i="12"/>
  <c r="D28" i="12"/>
  <c r="E25" i="12"/>
  <c r="E23" i="12"/>
  <c r="E28" i="12"/>
  <c r="F25" i="12"/>
  <c r="F23" i="12"/>
  <c r="F28" i="12"/>
  <c r="G25" i="12"/>
  <c r="G23" i="12"/>
  <c r="G28" i="12"/>
  <c r="H25" i="12"/>
  <c r="H23" i="12"/>
  <c r="H28" i="12"/>
  <c r="I25" i="12"/>
  <c r="I23" i="12"/>
  <c r="I28" i="12"/>
  <c r="J25" i="12"/>
  <c r="J23" i="12"/>
  <c r="J28" i="12"/>
  <c r="K25" i="12"/>
  <c r="K23" i="12"/>
  <c r="K28" i="12"/>
  <c r="L25" i="12"/>
  <c r="L23" i="12"/>
  <c r="L28" i="12"/>
  <c r="M25" i="12"/>
  <c r="M23" i="12"/>
  <c r="M28" i="12"/>
  <c r="N25" i="12"/>
  <c r="N23" i="12"/>
  <c r="N28" i="12"/>
  <c r="O25" i="12"/>
  <c r="O23" i="12"/>
  <c r="O28" i="12"/>
  <c r="P25" i="12"/>
  <c r="P23" i="12"/>
  <c r="P28" i="12"/>
  <c r="B25" i="12"/>
  <c r="B23" i="12"/>
  <c r="B28" i="12"/>
  <c r="C27" i="12"/>
  <c r="R74" i="12"/>
  <c r="L1" i="9"/>
  <c r="J9" i="9" s="1"/>
  <c r="L1" i="11"/>
  <c r="L1" i="12" s="1"/>
  <c r="J9" i="12" s="1"/>
  <c r="H10" i="2"/>
  <c r="H9" i="2"/>
  <c r="R63" i="2"/>
  <c r="R67" i="2"/>
  <c r="R74" i="2"/>
  <c r="D9" i="1"/>
  <c r="H10" i="1"/>
  <c r="H9" i="1"/>
  <c r="C9" i="1"/>
  <c r="E9" i="1" s="1"/>
  <c r="E10" i="1" s="1"/>
  <c r="Q9" i="1"/>
  <c r="Q2" i="1" s="1"/>
  <c r="R63" i="1"/>
  <c r="R67" i="1"/>
  <c r="R74" i="1"/>
  <c r="H10" i="7"/>
  <c r="H9" i="7"/>
  <c r="C9" i="7"/>
  <c r="E9" i="7" s="1"/>
  <c r="E10" i="7" s="1"/>
  <c r="R63" i="7"/>
  <c r="R67" i="7"/>
  <c r="R74" i="7"/>
  <c r="H10" i="6"/>
  <c r="H9" i="6"/>
  <c r="R63" i="6"/>
  <c r="R67" i="6"/>
  <c r="R74" i="6"/>
  <c r="H10" i="5"/>
  <c r="H9" i="5"/>
  <c r="R63" i="5"/>
  <c r="R67" i="5"/>
  <c r="R74" i="5"/>
  <c r="C9" i="5"/>
  <c r="E9" i="5" s="1"/>
  <c r="E10" i="5" s="1"/>
  <c r="H10" i="3"/>
  <c r="H9" i="3"/>
  <c r="R63" i="3"/>
  <c r="R67" i="3"/>
  <c r="R74" i="3"/>
  <c r="Q57" i="11"/>
  <c r="Q55" i="11"/>
  <c r="Q60" i="11"/>
  <c r="H10" i="11"/>
  <c r="H9" i="11"/>
  <c r="P57" i="11"/>
  <c r="P55" i="11"/>
  <c r="P60" i="11"/>
  <c r="O57" i="11"/>
  <c r="O55" i="11"/>
  <c r="O60" i="11"/>
  <c r="N55" i="11"/>
  <c r="N60" i="11"/>
  <c r="M57" i="11"/>
  <c r="M55" i="11"/>
  <c r="M60" i="11"/>
  <c r="L57" i="11"/>
  <c r="L55" i="11"/>
  <c r="L60" i="11"/>
  <c r="K57" i="11"/>
  <c r="K55" i="11"/>
  <c r="K60" i="11"/>
  <c r="J55" i="11"/>
  <c r="J57" i="11"/>
  <c r="J60" i="11"/>
  <c r="I57" i="11"/>
  <c r="I55" i="11"/>
  <c r="I60" i="11"/>
  <c r="H57" i="11"/>
  <c r="H55" i="11"/>
  <c r="H60" i="11"/>
  <c r="G55" i="11"/>
  <c r="G57" i="11"/>
  <c r="G60" i="11"/>
  <c r="F57" i="11"/>
  <c r="F55" i="11"/>
  <c r="F60" i="11"/>
  <c r="E57" i="11"/>
  <c r="E55" i="11"/>
  <c r="E60" i="11"/>
  <c r="D57" i="11"/>
  <c r="D55" i="11"/>
  <c r="D60" i="11"/>
  <c r="C57" i="11"/>
  <c r="C55" i="11"/>
  <c r="C60" i="11"/>
  <c r="B57" i="11"/>
  <c r="B55" i="11"/>
  <c r="B60" i="11"/>
  <c r="P25" i="11"/>
  <c r="P23" i="11"/>
  <c r="P28" i="11"/>
  <c r="O25" i="11"/>
  <c r="O23" i="11"/>
  <c r="O28" i="11"/>
  <c r="N25" i="11"/>
  <c r="N23" i="11"/>
  <c r="N28" i="11"/>
  <c r="M25" i="11"/>
  <c r="M23" i="11"/>
  <c r="M28" i="11"/>
  <c r="L25" i="11"/>
  <c r="L23" i="11"/>
  <c r="L28" i="11"/>
  <c r="K25" i="11"/>
  <c r="K23" i="11"/>
  <c r="K28" i="11"/>
  <c r="J25" i="11"/>
  <c r="J23" i="11"/>
  <c r="J28" i="11"/>
  <c r="I25" i="11"/>
  <c r="I23" i="11"/>
  <c r="I28" i="11"/>
  <c r="H25" i="11"/>
  <c r="H23" i="11"/>
  <c r="H28" i="11"/>
  <c r="G25" i="11"/>
  <c r="G23" i="11"/>
  <c r="G28" i="11"/>
  <c r="F25" i="11"/>
  <c r="F23" i="11"/>
  <c r="F28" i="11"/>
  <c r="E25" i="11"/>
  <c r="E23" i="11"/>
  <c r="E28" i="11"/>
  <c r="D25" i="11"/>
  <c r="D23" i="11"/>
  <c r="D28" i="11"/>
  <c r="C25" i="11"/>
  <c r="C23" i="11"/>
  <c r="C28" i="11"/>
  <c r="B25" i="11"/>
  <c r="B23" i="11"/>
  <c r="B28" i="11"/>
  <c r="R63" i="11"/>
  <c r="R67" i="11"/>
  <c r="R74" i="11"/>
  <c r="Q60" i="10"/>
  <c r="Q57" i="10"/>
  <c r="Q55" i="10"/>
  <c r="J9" i="10"/>
  <c r="P60" i="10"/>
  <c r="P57" i="10"/>
  <c r="P55" i="10"/>
  <c r="O60" i="10"/>
  <c r="O57" i="10"/>
  <c r="O55" i="10"/>
  <c r="N60" i="10"/>
  <c r="N55" i="10"/>
  <c r="N57" i="10" s="1"/>
  <c r="M60" i="10"/>
  <c r="M57" i="10"/>
  <c r="M55" i="10"/>
  <c r="L60" i="10"/>
  <c r="L57" i="10"/>
  <c r="L55" i="10"/>
  <c r="K60" i="10"/>
  <c r="K57" i="10"/>
  <c r="K55" i="10"/>
  <c r="J60" i="10"/>
  <c r="J57" i="10"/>
  <c r="J55" i="10"/>
  <c r="I60" i="10"/>
  <c r="I57" i="10"/>
  <c r="I55" i="10"/>
  <c r="H60" i="10"/>
  <c r="H57" i="10"/>
  <c r="H55" i="10"/>
  <c r="G60" i="10"/>
  <c r="G57" i="10"/>
  <c r="G55" i="10"/>
  <c r="F60" i="10"/>
  <c r="F57" i="10"/>
  <c r="F55" i="10"/>
  <c r="E60" i="10"/>
  <c r="E57" i="10"/>
  <c r="E55" i="10"/>
  <c r="D60" i="10"/>
  <c r="D57" i="10"/>
  <c r="D55" i="10"/>
  <c r="C60" i="10"/>
  <c r="C57" i="10"/>
  <c r="C55" i="10"/>
  <c r="B60" i="10"/>
  <c r="B57" i="10"/>
  <c r="B55" i="10"/>
  <c r="P28" i="10"/>
  <c r="P25" i="10"/>
  <c r="P23" i="10"/>
  <c r="O28" i="10"/>
  <c r="O23" i="10"/>
  <c r="O25" i="10"/>
  <c r="N28" i="10"/>
  <c r="N23" i="10"/>
  <c r="M28" i="10"/>
  <c r="M23" i="10"/>
  <c r="M25" i="10"/>
  <c r="L28" i="10"/>
  <c r="L25" i="10"/>
  <c r="L23" i="10"/>
  <c r="K28" i="10"/>
  <c r="K25" i="10"/>
  <c r="K23" i="10"/>
  <c r="J28" i="10"/>
  <c r="J23" i="10"/>
  <c r="I28" i="10"/>
  <c r="I23" i="10"/>
  <c r="I25" i="10"/>
  <c r="H28" i="10"/>
  <c r="H23" i="10"/>
  <c r="G28" i="10"/>
  <c r="G25" i="10"/>
  <c r="G23" i="10"/>
  <c r="F28" i="10"/>
  <c r="F25" i="10"/>
  <c r="F23" i="10"/>
  <c r="E28" i="10"/>
  <c r="E25" i="10"/>
  <c r="E23" i="10"/>
  <c r="D28" i="10"/>
  <c r="D25" i="10"/>
  <c r="D23" i="10"/>
  <c r="C28" i="10"/>
  <c r="C25" i="10"/>
  <c r="C23" i="10"/>
  <c r="B28" i="10"/>
  <c r="B25" i="10"/>
  <c r="B23" i="10"/>
  <c r="Q60" i="9"/>
  <c r="Q57" i="9"/>
  <c r="Q55" i="9"/>
  <c r="P60" i="9"/>
  <c r="P57" i="9"/>
  <c r="P55" i="9"/>
  <c r="O60" i="9"/>
  <c r="O57" i="9"/>
  <c r="O55" i="9"/>
  <c r="N60" i="9"/>
  <c r="N57" i="9"/>
  <c r="N55" i="9"/>
  <c r="M60" i="9"/>
  <c r="M57" i="9"/>
  <c r="M55" i="9"/>
  <c r="L60" i="9"/>
  <c r="L57" i="9"/>
  <c r="L55" i="9"/>
  <c r="K60" i="9"/>
  <c r="K57" i="9"/>
  <c r="K55" i="9"/>
  <c r="J60" i="9"/>
  <c r="J57" i="9"/>
  <c r="J55" i="9"/>
  <c r="I60" i="9"/>
  <c r="I57" i="9"/>
  <c r="I55" i="9"/>
  <c r="H60" i="9"/>
  <c r="H57" i="9"/>
  <c r="H55" i="9"/>
  <c r="G60" i="9"/>
  <c r="G57" i="9"/>
  <c r="G55" i="9"/>
  <c r="F60" i="9"/>
  <c r="F57" i="9"/>
  <c r="F55" i="9"/>
  <c r="E60" i="9"/>
  <c r="E57" i="9"/>
  <c r="E55" i="9"/>
  <c r="D60" i="9"/>
  <c r="D57" i="9"/>
  <c r="D55" i="9"/>
  <c r="C60" i="9"/>
  <c r="C57" i="9"/>
  <c r="C55" i="9"/>
  <c r="B60" i="9"/>
  <c r="B57" i="9"/>
  <c r="B55" i="9"/>
  <c r="P28" i="9"/>
  <c r="P25" i="9"/>
  <c r="P23" i="9"/>
  <c r="O28" i="9"/>
  <c r="O25" i="9"/>
  <c r="O23" i="9"/>
  <c r="N28" i="9"/>
  <c r="N25" i="9"/>
  <c r="N23" i="9"/>
  <c r="M28" i="9"/>
  <c r="M25" i="9"/>
  <c r="M23" i="9"/>
  <c r="L28" i="9"/>
  <c r="L25" i="9"/>
  <c r="L23" i="9"/>
  <c r="K28" i="9"/>
  <c r="K25" i="9"/>
  <c r="K23" i="9"/>
  <c r="J28" i="9"/>
  <c r="J25" i="9"/>
  <c r="J23" i="9"/>
  <c r="I28" i="9"/>
  <c r="I25" i="9"/>
  <c r="I23" i="9"/>
  <c r="H28" i="9"/>
  <c r="H25" i="9"/>
  <c r="H23" i="9"/>
  <c r="G28" i="9"/>
  <c r="G25" i="9"/>
  <c r="G23" i="9"/>
  <c r="F28" i="9"/>
  <c r="F25" i="9"/>
  <c r="F23" i="9"/>
  <c r="E28" i="9"/>
  <c r="E25" i="9"/>
  <c r="E23" i="9"/>
  <c r="D28" i="9"/>
  <c r="D25" i="9"/>
  <c r="D23" i="9"/>
  <c r="C28" i="9"/>
  <c r="C25" i="9"/>
  <c r="C23" i="9"/>
  <c r="B28" i="9"/>
  <c r="B25" i="9"/>
  <c r="B23" i="9"/>
  <c r="B27" i="9"/>
  <c r="H10" i="10"/>
  <c r="H9" i="10"/>
  <c r="R63" i="10"/>
  <c r="R67" i="10"/>
  <c r="R74" i="10"/>
  <c r="H10" i="9"/>
  <c r="H9" i="9"/>
  <c r="R63" i="9"/>
  <c r="R67" i="9"/>
  <c r="R74" i="9"/>
  <c r="H25" i="10"/>
  <c r="J25" i="10"/>
  <c r="N25" i="10"/>
  <c r="F57" i="5"/>
  <c r="M25" i="7"/>
  <c r="O25" i="7"/>
  <c r="B57" i="7"/>
  <c r="P59" i="9"/>
  <c r="J9" i="7"/>
  <c r="J9" i="6"/>
  <c r="N59" i="2"/>
  <c r="N27" i="6"/>
  <c r="H59" i="11"/>
  <c r="G59" i="11"/>
  <c r="F59" i="11"/>
  <c r="O27" i="9"/>
  <c r="E27" i="9"/>
  <c r="G59" i="6"/>
  <c r="L27" i="10"/>
  <c r="M10" i="2"/>
  <c r="B22" i="2" s="1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N10" i="2" s="1"/>
  <c r="H27" i="4"/>
  <c r="I27" i="4"/>
  <c r="J27" i="4"/>
  <c r="M9" i="2"/>
  <c r="B21" i="2" s="1"/>
  <c r="C21" i="2" s="1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N9" i="2" s="1"/>
  <c r="M10" i="3"/>
  <c r="B22" i="3" s="1"/>
  <c r="C22" i="3" s="1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B54" i="3" s="1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N10" i="3" s="1"/>
  <c r="M9" i="3"/>
  <c r="B21" i="3" s="1"/>
  <c r="C21" i="3" s="1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B53" i="3" s="1"/>
  <c r="C53" i="3" s="1"/>
  <c r="D53" i="3" s="1"/>
  <c r="E53" i="3" s="1"/>
  <c r="F53" i="3" s="1"/>
  <c r="G53" i="3" s="1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N9" i="3" s="1"/>
  <c r="J9" i="5"/>
  <c r="M9" i="4"/>
  <c r="B21" i="4" s="1"/>
  <c r="C21" i="4" s="1"/>
  <c r="D21" i="4" s="1"/>
  <c r="E21" i="4" s="1"/>
  <c r="F21" i="4" s="1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B53" i="4" s="1"/>
  <c r="C53" i="4" s="1"/>
  <c r="D53" i="4" s="1"/>
  <c r="E53" i="4" s="1"/>
  <c r="F53" i="4" s="1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N9" i="4" s="1"/>
  <c r="M10" i="4"/>
  <c r="B22" i="4" s="1"/>
  <c r="C22" i="4" s="1"/>
  <c r="D22" i="4" s="1"/>
  <c r="E22" i="4" s="1"/>
  <c r="F22" i="4" s="1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B54" i="4" s="1"/>
  <c r="C54" i="4" s="1"/>
  <c r="D54" i="4" s="1"/>
  <c r="E54" i="4" s="1"/>
  <c r="F54" i="4" s="1"/>
  <c r="G54" i="4" s="1"/>
  <c r="H54" i="4" s="1"/>
  <c r="I54" i="4" s="1"/>
  <c r="J54" i="4" s="1"/>
  <c r="K54" i="4" s="1"/>
  <c r="L54" i="4" s="1"/>
  <c r="M54" i="4" s="1"/>
  <c r="N54" i="4" s="1"/>
  <c r="O54" i="4" s="1"/>
  <c r="P54" i="4" s="1"/>
  <c r="Q54" i="4" s="1"/>
  <c r="N10" i="4" s="1"/>
  <c r="M9" i="5"/>
  <c r="B21" i="5" s="1"/>
  <c r="C21" i="5" s="1"/>
  <c r="D21" i="5" s="1"/>
  <c r="E21" i="5" s="1"/>
  <c r="F21" i="5" s="1"/>
  <c r="G21" i="5" s="1"/>
  <c r="H21" i="5" s="1"/>
  <c r="I21" i="5" s="1"/>
  <c r="J21" i="5" s="1"/>
  <c r="K21" i="5" s="1"/>
  <c r="L21" i="5" s="1"/>
  <c r="M21" i="5" s="1"/>
  <c r="N21" i="5" s="1"/>
  <c r="O21" i="5" s="1"/>
  <c r="P21" i="5" s="1"/>
  <c r="B53" i="5" s="1"/>
  <c r="C53" i="5" s="1"/>
  <c r="D53" i="5" s="1"/>
  <c r="E53" i="5" s="1"/>
  <c r="F53" i="5" s="1"/>
  <c r="G53" i="5" s="1"/>
  <c r="H53" i="5" s="1"/>
  <c r="I53" i="5" s="1"/>
  <c r="J53" i="5" s="1"/>
  <c r="K53" i="5" s="1"/>
  <c r="L53" i="5" s="1"/>
  <c r="M53" i="5" s="1"/>
  <c r="N53" i="5" s="1"/>
  <c r="O53" i="5" s="1"/>
  <c r="P53" i="5" s="1"/>
  <c r="Q53" i="5" s="1"/>
  <c r="N9" i="5" s="1"/>
  <c r="M10" i="5"/>
  <c r="B22" i="5" s="1"/>
  <c r="C22" i="5" s="1"/>
  <c r="D22" i="5" s="1"/>
  <c r="E22" i="5" s="1"/>
  <c r="F22" i="5" s="1"/>
  <c r="G22" i="5" s="1"/>
  <c r="H22" i="5" s="1"/>
  <c r="I22" i="5" s="1"/>
  <c r="J22" i="5" s="1"/>
  <c r="K22" i="5" s="1"/>
  <c r="L22" i="5" s="1"/>
  <c r="M22" i="5" s="1"/>
  <c r="N22" i="5" s="1"/>
  <c r="O22" i="5" s="1"/>
  <c r="P22" i="5" s="1"/>
  <c r="B54" i="5" s="1"/>
  <c r="C54" i="5" s="1"/>
  <c r="D54" i="5" s="1"/>
  <c r="E54" i="5" s="1"/>
  <c r="F54" i="5" s="1"/>
  <c r="G54" i="5" s="1"/>
  <c r="H54" i="5" s="1"/>
  <c r="I54" i="5" s="1"/>
  <c r="J54" i="5" s="1"/>
  <c r="K54" i="5" s="1"/>
  <c r="L54" i="5" s="1"/>
  <c r="M54" i="5" s="1"/>
  <c r="N54" i="5" s="1"/>
  <c r="O54" i="5" s="1"/>
  <c r="P54" i="5" s="1"/>
  <c r="Q54" i="5" s="1"/>
  <c r="N10" i="5" s="1"/>
  <c r="C27" i="3"/>
  <c r="B27" i="3"/>
  <c r="M10" i="6"/>
  <c r="B22" i="6" s="1"/>
  <c r="C22" i="6" s="1"/>
  <c r="D22" i="6" s="1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B54" i="6" s="1"/>
  <c r="C54" i="6" s="1"/>
  <c r="D54" i="6" s="1"/>
  <c r="E54" i="6" s="1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N10" i="6" s="1"/>
  <c r="M9" i="6"/>
  <c r="B21" i="6" s="1"/>
  <c r="C21" i="6" s="1"/>
  <c r="D21" i="6" s="1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B53" i="6" s="1"/>
  <c r="C53" i="6" s="1"/>
  <c r="D53" i="6" s="1"/>
  <c r="E53" i="6" s="1"/>
  <c r="F53" i="6" s="1"/>
  <c r="G53" i="6" s="1"/>
  <c r="H53" i="6" s="1"/>
  <c r="I53" i="6" s="1"/>
  <c r="J53" i="6" s="1"/>
  <c r="K53" i="6" s="1"/>
  <c r="L53" i="6" s="1"/>
  <c r="M53" i="6" s="1"/>
  <c r="N53" i="6" s="1"/>
  <c r="O53" i="6" s="1"/>
  <c r="P53" i="6" s="1"/>
  <c r="Q53" i="6" s="1"/>
  <c r="N9" i="6" s="1"/>
  <c r="M9" i="7"/>
  <c r="B21" i="7" s="1"/>
  <c r="C21" i="7" s="1"/>
  <c r="D21" i="7" s="1"/>
  <c r="E21" i="7" s="1"/>
  <c r="F21" i="7" s="1"/>
  <c r="G21" i="7" s="1"/>
  <c r="H21" i="7" s="1"/>
  <c r="I21" i="7" s="1"/>
  <c r="J21" i="7" s="1"/>
  <c r="K21" i="7" s="1"/>
  <c r="L21" i="7" s="1"/>
  <c r="M21" i="7" s="1"/>
  <c r="N21" i="7" s="1"/>
  <c r="O21" i="7" s="1"/>
  <c r="P21" i="7" s="1"/>
  <c r="B53" i="7" s="1"/>
  <c r="C53" i="7" s="1"/>
  <c r="D53" i="7" s="1"/>
  <c r="E53" i="7" s="1"/>
  <c r="F53" i="7" s="1"/>
  <c r="G53" i="7" s="1"/>
  <c r="H53" i="7" s="1"/>
  <c r="I53" i="7" s="1"/>
  <c r="J53" i="7" s="1"/>
  <c r="K53" i="7" s="1"/>
  <c r="L53" i="7" s="1"/>
  <c r="M53" i="7" s="1"/>
  <c r="N53" i="7" s="1"/>
  <c r="O53" i="7" s="1"/>
  <c r="P53" i="7" s="1"/>
  <c r="Q53" i="7" s="1"/>
  <c r="N9" i="7" s="1"/>
  <c r="M10" i="7"/>
  <c r="B22" i="7" s="1"/>
  <c r="C22" i="7" s="1"/>
  <c r="D22" i="7" s="1"/>
  <c r="E22" i="7" s="1"/>
  <c r="F22" i="7" s="1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B54" i="7" s="1"/>
  <c r="C54" i="7" s="1"/>
  <c r="D54" i="7" s="1"/>
  <c r="E54" i="7" s="1"/>
  <c r="F54" i="7" s="1"/>
  <c r="G54" i="7" s="1"/>
  <c r="H54" i="7" s="1"/>
  <c r="I54" i="7" s="1"/>
  <c r="J54" i="7" s="1"/>
  <c r="K54" i="7" s="1"/>
  <c r="L54" i="7" s="1"/>
  <c r="M54" i="7" s="1"/>
  <c r="N54" i="7" s="1"/>
  <c r="O54" i="7" s="1"/>
  <c r="P54" i="7" s="1"/>
  <c r="Q54" i="7" s="1"/>
  <c r="N10" i="7" s="1"/>
  <c r="L27" i="5"/>
  <c r="C59" i="5"/>
  <c r="M10" i="8"/>
  <c r="B22" i="8" s="1"/>
  <c r="C22" i="8" s="1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B54" i="8" s="1"/>
  <c r="C54" i="8" s="1"/>
  <c r="D54" i="8" s="1"/>
  <c r="E54" i="8" s="1"/>
  <c r="F54" i="8" s="1"/>
  <c r="G54" i="8" s="1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N10" i="8" s="1"/>
  <c r="M9" i="8"/>
  <c r="B21" i="8" s="1"/>
  <c r="C21" i="8" s="1"/>
  <c r="D21" i="8" s="1"/>
  <c r="E21" i="8" s="1"/>
  <c r="F21" i="8" s="1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B53" i="8" s="1"/>
  <c r="C53" i="8" s="1"/>
  <c r="D53" i="8" s="1"/>
  <c r="E53" i="8" s="1"/>
  <c r="F53" i="8" s="1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N9" i="8" s="1"/>
  <c r="M10" i="9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N22" i="9" s="1"/>
  <c r="O22" i="9" s="1"/>
  <c r="P22" i="9" s="1"/>
  <c r="B54" i="9" s="1"/>
  <c r="C54" i="9" s="1"/>
  <c r="D54" i="9" s="1"/>
  <c r="E54" i="9" s="1"/>
  <c r="F54" i="9" s="1"/>
  <c r="G54" i="9" s="1"/>
  <c r="H54" i="9" s="1"/>
  <c r="I54" i="9" s="1"/>
  <c r="J54" i="9" s="1"/>
  <c r="K54" i="9" s="1"/>
  <c r="L54" i="9" s="1"/>
  <c r="M54" i="9" s="1"/>
  <c r="N54" i="9" s="1"/>
  <c r="O54" i="9" s="1"/>
  <c r="P54" i="9" s="1"/>
  <c r="Q54" i="9" s="1"/>
  <c r="N10" i="9" s="1"/>
  <c r="M9" i="9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B53" i="9" s="1"/>
  <c r="C53" i="9" s="1"/>
  <c r="D53" i="9" s="1"/>
  <c r="E53" i="9" s="1"/>
  <c r="F53" i="9" s="1"/>
  <c r="G53" i="9" s="1"/>
  <c r="H53" i="9" s="1"/>
  <c r="I53" i="9" s="1"/>
  <c r="J53" i="9" s="1"/>
  <c r="K53" i="9" s="1"/>
  <c r="L53" i="9" s="1"/>
  <c r="M53" i="9" s="1"/>
  <c r="N53" i="9" s="1"/>
  <c r="O53" i="9" s="1"/>
  <c r="P53" i="9" s="1"/>
  <c r="Q53" i="9" s="1"/>
  <c r="N9" i="9" s="1"/>
  <c r="C27" i="7"/>
  <c r="M27" i="7"/>
  <c r="M9" i="10"/>
  <c r="B21" i="10" s="1"/>
  <c r="C21" i="10" s="1"/>
  <c r="D21" i="10" s="1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B53" i="10" s="1"/>
  <c r="C53" i="10" s="1"/>
  <c r="D53" i="10" s="1"/>
  <c r="E53" i="10" s="1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N9" i="10" s="1"/>
  <c r="M10" i="10"/>
  <c r="B22" i="10" s="1"/>
  <c r="C22" i="10" s="1"/>
  <c r="D22" i="10" s="1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B54" i="10" s="1"/>
  <c r="C54" i="10" s="1"/>
  <c r="D54" i="10" s="1"/>
  <c r="E54" i="10" s="1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Q54" i="10" s="1"/>
  <c r="N10" i="10" s="1"/>
  <c r="M9" i="11"/>
  <c r="B21" i="11" s="1"/>
  <c r="C21" i="11" s="1"/>
  <c r="D21" i="11" s="1"/>
  <c r="E21" i="11" s="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B53" i="11" s="1"/>
  <c r="C53" i="11" s="1"/>
  <c r="D53" i="11" s="1"/>
  <c r="E53" i="11" s="1"/>
  <c r="F53" i="11" s="1"/>
  <c r="G53" i="11" s="1"/>
  <c r="H53" i="11" s="1"/>
  <c r="I53" i="11" s="1"/>
  <c r="J53" i="11" s="1"/>
  <c r="K53" i="11" s="1"/>
  <c r="L53" i="11" s="1"/>
  <c r="M53" i="11" s="1"/>
  <c r="N53" i="11" s="1"/>
  <c r="O53" i="11" s="1"/>
  <c r="P53" i="11" s="1"/>
  <c r="Q53" i="11" s="1"/>
  <c r="N9" i="11" s="1"/>
  <c r="M9" i="12"/>
  <c r="B21" i="12" s="1"/>
  <c r="C21" i="12" s="1"/>
  <c r="D21" i="12" s="1"/>
  <c r="E21" i="12" s="1"/>
  <c r="F21" i="12" s="1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B53" i="12" s="1"/>
  <c r="C53" i="12" s="1"/>
  <c r="D53" i="12" s="1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O53" i="12" s="1"/>
  <c r="P53" i="12" s="1"/>
  <c r="Q53" i="12" s="1"/>
  <c r="N9" i="12" s="1"/>
  <c r="M10" i="11"/>
  <c r="B22" i="11" s="1"/>
  <c r="C22" i="11" s="1"/>
  <c r="D22" i="11" s="1"/>
  <c r="E22" i="11" s="1"/>
  <c r="F22" i="11" s="1"/>
  <c r="G22" i="11" s="1"/>
  <c r="H22" i="11" s="1"/>
  <c r="I22" i="11" s="1"/>
  <c r="J22" i="11" s="1"/>
  <c r="K22" i="11" s="1"/>
  <c r="L22" i="11" s="1"/>
  <c r="M22" i="11" s="1"/>
  <c r="N22" i="11" s="1"/>
  <c r="O22" i="11" s="1"/>
  <c r="P22" i="11" s="1"/>
  <c r="B54" i="11" s="1"/>
  <c r="C54" i="11" s="1"/>
  <c r="D54" i="11" s="1"/>
  <c r="E54" i="11" s="1"/>
  <c r="F54" i="11" s="1"/>
  <c r="G54" i="11" s="1"/>
  <c r="H54" i="11" s="1"/>
  <c r="I54" i="11" s="1"/>
  <c r="J54" i="11" s="1"/>
  <c r="K54" i="11" s="1"/>
  <c r="L54" i="11" s="1"/>
  <c r="M54" i="11" s="1"/>
  <c r="N54" i="11" s="1"/>
  <c r="O54" i="11" s="1"/>
  <c r="P54" i="11" s="1"/>
  <c r="Q54" i="11" s="1"/>
  <c r="N10" i="11" s="1"/>
  <c r="M10" i="12"/>
  <c r="B22" i="12" s="1"/>
  <c r="C22" i="12" s="1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B54" i="12" s="1"/>
  <c r="C54" i="12" s="1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P54" i="12" s="1"/>
  <c r="Q54" i="12" s="1"/>
  <c r="N10" i="12" s="1"/>
  <c r="B59" i="9"/>
  <c r="G27" i="9"/>
  <c r="J27" i="10"/>
  <c r="C27" i="10"/>
  <c r="B27" i="10"/>
  <c r="N27" i="11"/>
  <c r="O27" i="11"/>
  <c r="P27" i="11"/>
  <c r="G27" i="11"/>
  <c r="I27" i="11"/>
  <c r="L27" i="11"/>
  <c r="M27" i="11"/>
  <c r="J27" i="11"/>
  <c r="K27" i="11"/>
  <c r="H27" i="11"/>
  <c r="P59" i="11"/>
  <c r="P38" i="14" l="1"/>
  <c r="R64" i="1"/>
  <c r="R65" i="1" s="1"/>
  <c r="R66" i="1" s="1"/>
  <c r="N56" i="6"/>
  <c r="B5" i="4"/>
  <c r="B5" i="5" s="1"/>
  <c r="B5" i="6" s="1"/>
  <c r="B5" i="7" s="1"/>
  <c r="B9" i="7" s="1"/>
  <c r="M11" i="7" s="1"/>
  <c r="M12" i="7" s="1"/>
  <c r="M19" i="7" s="1"/>
  <c r="M29" i="7" s="1"/>
  <c r="I56" i="5"/>
  <c r="I3" i="5"/>
  <c r="I3" i="6" s="1"/>
  <c r="I3" i="7" s="1"/>
  <c r="I3" i="8" s="1"/>
  <c r="I3" i="9" s="1"/>
  <c r="I3" i="10" s="1"/>
  <c r="I3" i="11" s="1"/>
  <c r="O9" i="11" s="1"/>
  <c r="D11" i="3"/>
  <c r="D12" i="3" s="1"/>
  <c r="D19" i="3" s="1"/>
  <c r="D15" i="3" s="1"/>
  <c r="G24" i="8"/>
  <c r="N69" i="14"/>
  <c r="K24" i="8"/>
  <c r="L1" i="3"/>
  <c r="L1" i="4" s="1"/>
  <c r="J9" i="4" s="1"/>
  <c r="P56" i="4" s="1"/>
  <c r="C24" i="8"/>
  <c r="O24" i="8"/>
  <c r="D56" i="8"/>
  <c r="L24" i="7"/>
  <c r="R68" i="2"/>
  <c r="Q56" i="9"/>
  <c r="C24" i="1"/>
  <c r="K24" i="1"/>
  <c r="O58" i="1"/>
  <c r="F11" i="1"/>
  <c r="F12" i="1" s="1"/>
  <c r="F19" i="1" s="1"/>
  <c r="F15" i="1" s="1"/>
  <c r="P56" i="1"/>
  <c r="D24" i="1"/>
  <c r="H24" i="1"/>
  <c r="M43" i="3"/>
  <c r="M44" i="3" s="1"/>
  <c r="M51" i="3" s="1"/>
  <c r="M47" i="3" s="1"/>
  <c r="K38" i="14"/>
  <c r="K39" i="14" s="1"/>
  <c r="L56" i="5"/>
  <c r="E24" i="8"/>
  <c r="I24" i="8"/>
  <c r="D56" i="1"/>
  <c r="L56" i="1"/>
  <c r="Q56" i="1"/>
  <c r="P56" i="2"/>
  <c r="F24" i="1"/>
  <c r="N24" i="1"/>
  <c r="J56" i="1"/>
  <c r="P56" i="10"/>
  <c r="D24" i="5"/>
  <c r="F56" i="7"/>
  <c r="E24" i="5"/>
  <c r="M24" i="1"/>
  <c r="C56" i="1"/>
  <c r="G56" i="1"/>
  <c r="N56" i="1"/>
  <c r="H24" i="5"/>
  <c r="L24" i="5"/>
  <c r="M56" i="5"/>
  <c r="Q56" i="5"/>
  <c r="G56" i="8"/>
  <c r="E24" i="1"/>
  <c r="L24" i="1"/>
  <c r="B56" i="1"/>
  <c r="F56" i="1"/>
  <c r="I58" i="1"/>
  <c r="K58" i="1"/>
  <c r="B24" i="1"/>
  <c r="G24" i="1"/>
  <c r="J24" i="1"/>
  <c r="O24" i="1"/>
  <c r="P24" i="1"/>
  <c r="E56" i="1"/>
  <c r="H56" i="1"/>
  <c r="M57" i="1"/>
  <c r="M58" i="1" s="1"/>
  <c r="M63" i="1" s="1"/>
  <c r="M64" i="1" s="1"/>
  <c r="M65" i="1" s="1"/>
  <c r="M66" i="1" s="1"/>
  <c r="P11" i="1"/>
  <c r="P12" i="1" s="1"/>
  <c r="P19" i="1" s="1"/>
  <c r="P15" i="1" s="1"/>
  <c r="H56" i="10"/>
  <c r="B56" i="8"/>
  <c r="I24" i="10"/>
  <c r="J56" i="8"/>
  <c r="N56" i="7"/>
  <c r="K24" i="5"/>
  <c r="O24" i="5"/>
  <c r="P56" i="5"/>
  <c r="E56" i="6"/>
  <c r="J56" i="7"/>
  <c r="L43" i="1"/>
  <c r="L44" i="1" s="1"/>
  <c r="L51" i="1" s="1"/>
  <c r="L47" i="1" s="1"/>
  <c r="N11" i="1"/>
  <c r="N12" i="1" s="1"/>
  <c r="N19" i="1" s="1"/>
  <c r="N15" i="1" s="1"/>
  <c r="R68" i="1"/>
  <c r="J9" i="11"/>
  <c r="B24" i="11" s="1"/>
  <c r="D24" i="6"/>
  <c r="H56" i="5"/>
  <c r="C9" i="8"/>
  <c r="E9" i="8" s="1"/>
  <c r="E10" i="8" s="1"/>
  <c r="D24" i="7"/>
  <c r="C24" i="10"/>
  <c r="G24" i="10"/>
  <c r="J24" i="10"/>
  <c r="O9" i="3"/>
  <c r="F26" i="1"/>
  <c r="K26" i="1"/>
  <c r="B58" i="1"/>
  <c r="M24" i="6"/>
  <c r="O9" i="7"/>
  <c r="O56" i="6"/>
  <c r="I24" i="9"/>
  <c r="B26" i="1"/>
  <c r="E26" i="1"/>
  <c r="H56" i="6"/>
  <c r="N43" i="3"/>
  <c r="N44" i="3" s="1"/>
  <c r="N51" i="3" s="1"/>
  <c r="N47" i="3" s="1"/>
  <c r="O43" i="3"/>
  <c r="O44" i="3" s="1"/>
  <c r="O51" i="3" s="1"/>
  <c r="O47" i="3" s="1"/>
  <c r="I24" i="5"/>
  <c r="B56" i="5"/>
  <c r="C56" i="5"/>
  <c r="N56" i="5"/>
  <c r="B24" i="8"/>
  <c r="F24" i="8"/>
  <c r="J24" i="8"/>
  <c r="N24" i="8"/>
  <c r="C56" i="8"/>
  <c r="H56" i="8"/>
  <c r="K56" i="8"/>
  <c r="L56" i="8"/>
  <c r="O56" i="8"/>
  <c r="Q56" i="8"/>
  <c r="P24" i="5"/>
  <c r="J56" i="5"/>
  <c r="B24" i="6"/>
  <c r="G24" i="6"/>
  <c r="G24" i="7"/>
  <c r="N24" i="7"/>
  <c r="P24" i="7"/>
  <c r="L56" i="7"/>
  <c r="F56" i="8"/>
  <c r="N56" i="8"/>
  <c r="B24" i="5"/>
  <c r="C24" i="5"/>
  <c r="N24" i="5"/>
  <c r="D56" i="5"/>
  <c r="K56" i="5"/>
  <c r="C24" i="6"/>
  <c r="K24" i="6"/>
  <c r="O24" i="6"/>
  <c r="D56" i="6"/>
  <c r="L56" i="6"/>
  <c r="P56" i="6"/>
  <c r="Q56" i="6"/>
  <c r="G56" i="7"/>
  <c r="O56" i="7"/>
  <c r="D24" i="8"/>
  <c r="H24" i="8"/>
  <c r="I56" i="8"/>
  <c r="M56" i="8"/>
  <c r="H56" i="9"/>
  <c r="L56" i="9"/>
  <c r="P56" i="9"/>
  <c r="D56" i="9"/>
  <c r="L24" i="9"/>
  <c r="K24" i="9"/>
  <c r="B56" i="6"/>
  <c r="H24" i="6"/>
  <c r="I56" i="6"/>
  <c r="H43" i="1"/>
  <c r="H44" i="1" s="1"/>
  <c r="H51" i="1" s="1"/>
  <c r="H47" i="1" s="1"/>
  <c r="M11" i="1"/>
  <c r="M12" i="1" s="1"/>
  <c r="M19" i="1" s="1"/>
  <c r="M15" i="1" s="1"/>
  <c r="E11" i="1"/>
  <c r="E12" i="1" s="1"/>
  <c r="E19" i="1" s="1"/>
  <c r="E15" i="1" s="1"/>
  <c r="N24" i="9"/>
  <c r="J24" i="6"/>
  <c r="C56" i="6"/>
  <c r="G56" i="6"/>
  <c r="O26" i="1"/>
  <c r="E58" i="1"/>
  <c r="N58" i="1"/>
  <c r="Q58" i="1"/>
  <c r="C56" i="9"/>
  <c r="K56" i="9"/>
  <c r="O56" i="9"/>
  <c r="F24" i="6"/>
  <c r="N24" i="6"/>
  <c r="K56" i="6"/>
  <c r="D26" i="1"/>
  <c r="B29" i="1"/>
  <c r="B30" i="1" s="1"/>
  <c r="I24" i="6"/>
  <c r="L24" i="6"/>
  <c r="M56" i="6"/>
  <c r="K56" i="7"/>
  <c r="O43" i="1"/>
  <c r="O44" i="1" s="1"/>
  <c r="O51" i="1" s="1"/>
  <c r="O47" i="1" s="1"/>
  <c r="J11" i="1"/>
  <c r="J12" i="1" s="1"/>
  <c r="J19" i="1" s="1"/>
  <c r="J15" i="1" s="1"/>
  <c r="D24" i="9"/>
  <c r="H24" i="9"/>
  <c r="M24" i="9"/>
  <c r="B56" i="9"/>
  <c r="J56" i="9"/>
  <c r="N56" i="9"/>
  <c r="K56" i="10"/>
  <c r="M24" i="12"/>
  <c r="E24" i="6"/>
  <c r="J56" i="6"/>
  <c r="H26" i="1"/>
  <c r="I26" i="1"/>
  <c r="N26" i="1"/>
  <c r="D58" i="1"/>
  <c r="H58" i="1"/>
  <c r="P43" i="1"/>
  <c r="P44" i="1" s="1"/>
  <c r="P51" i="1" s="1"/>
  <c r="P47" i="1" s="1"/>
  <c r="F56" i="6"/>
  <c r="P24" i="6"/>
  <c r="M43" i="1"/>
  <c r="M44" i="1" s="1"/>
  <c r="M51" i="1" s="1"/>
  <c r="M47" i="1" s="1"/>
  <c r="I11" i="1"/>
  <c r="I12" i="1" s="1"/>
  <c r="I19" i="1" s="1"/>
  <c r="I15" i="1" s="1"/>
  <c r="C24" i="9"/>
  <c r="G24" i="9"/>
  <c r="E56" i="9"/>
  <c r="I56" i="9"/>
  <c r="M56" i="9"/>
  <c r="M24" i="10"/>
  <c r="L56" i="10"/>
  <c r="C9" i="2"/>
  <c r="E9" i="2" s="1"/>
  <c r="E10" i="2" s="1"/>
  <c r="G24" i="5"/>
  <c r="M24" i="8"/>
  <c r="E56" i="8"/>
  <c r="C26" i="1"/>
  <c r="G26" i="1"/>
  <c r="L26" i="1"/>
  <c r="M26" i="1"/>
  <c r="C58" i="1"/>
  <c r="E43" i="1"/>
  <c r="E44" i="1" s="1"/>
  <c r="E51" i="1" s="1"/>
  <c r="E47" i="1" s="1"/>
  <c r="L58" i="1"/>
  <c r="J51" i="3"/>
  <c r="J47" i="3" s="1"/>
  <c r="I38" i="14"/>
  <c r="I37" i="14"/>
  <c r="F37" i="14"/>
  <c r="F38" i="14"/>
  <c r="N71" i="14"/>
  <c r="L70" i="14"/>
  <c r="L69" i="14"/>
  <c r="C70" i="14"/>
  <c r="C69" i="14"/>
  <c r="D70" i="14"/>
  <c r="D69" i="14"/>
  <c r="J37" i="14"/>
  <c r="J38" i="14"/>
  <c r="K70" i="14"/>
  <c r="K69" i="14"/>
  <c r="F70" i="14"/>
  <c r="F69" i="14"/>
  <c r="J70" i="14"/>
  <c r="J69" i="14"/>
  <c r="L37" i="14"/>
  <c r="L38" i="14"/>
  <c r="E38" i="14"/>
  <c r="E37" i="14"/>
  <c r="O37" i="14"/>
  <c r="O38" i="14"/>
  <c r="G37" i="14"/>
  <c r="G38" i="14"/>
  <c r="C37" i="14"/>
  <c r="C38" i="14"/>
  <c r="M70" i="14"/>
  <c r="M69" i="14"/>
  <c r="H37" i="14"/>
  <c r="H38" i="14"/>
  <c r="B70" i="14"/>
  <c r="B69" i="14"/>
  <c r="P39" i="14"/>
  <c r="I70" i="14"/>
  <c r="I69" i="14"/>
  <c r="D37" i="14"/>
  <c r="D38" i="14"/>
  <c r="M38" i="14"/>
  <c r="M37" i="14"/>
  <c r="E70" i="14"/>
  <c r="E69" i="14"/>
  <c r="N37" i="14"/>
  <c r="N38" i="14"/>
  <c r="H70" i="14"/>
  <c r="H69" i="14"/>
  <c r="O70" i="14"/>
  <c r="O69" i="14"/>
  <c r="G69" i="14"/>
  <c r="G70" i="14"/>
  <c r="J57" i="1"/>
  <c r="J58" i="1" s="1"/>
  <c r="G57" i="1"/>
  <c r="G58" i="1" s="1"/>
  <c r="C43" i="1"/>
  <c r="C44" i="1" s="1"/>
  <c r="C51" i="1" s="1"/>
  <c r="C47" i="1" s="1"/>
  <c r="D43" i="1"/>
  <c r="D44" i="1" s="1"/>
  <c r="D51" i="1" s="1"/>
  <c r="D47" i="1" s="1"/>
  <c r="Q43" i="1"/>
  <c r="Q44" i="1" s="1"/>
  <c r="Q51" i="1" s="1"/>
  <c r="Q47" i="1" s="1"/>
  <c r="K43" i="1"/>
  <c r="K44" i="1" s="1"/>
  <c r="K51" i="1" s="1"/>
  <c r="K47" i="1" s="1"/>
  <c r="L11" i="1"/>
  <c r="L12" i="1" s="1"/>
  <c r="L19" i="1" s="1"/>
  <c r="L15" i="1" s="1"/>
  <c r="H11" i="1"/>
  <c r="H12" i="1" s="1"/>
  <c r="H19" i="1" s="1"/>
  <c r="H15" i="1" s="1"/>
  <c r="D11" i="1"/>
  <c r="D12" i="1" s="1"/>
  <c r="D19" i="1" s="1"/>
  <c r="D15" i="1" s="1"/>
  <c r="G43" i="1"/>
  <c r="G44" i="1" s="1"/>
  <c r="G51" i="1" s="1"/>
  <c r="G47" i="1" s="1"/>
  <c r="F43" i="1"/>
  <c r="F44" i="1" s="1"/>
  <c r="F51" i="1" s="1"/>
  <c r="F47" i="1" s="1"/>
  <c r="N43" i="1"/>
  <c r="N44" i="1" s="1"/>
  <c r="N51" i="1" s="1"/>
  <c r="N47" i="1" s="1"/>
  <c r="J43" i="1"/>
  <c r="J44" i="1" s="1"/>
  <c r="J51" i="1" s="1"/>
  <c r="J47" i="1" s="1"/>
  <c r="O11" i="1"/>
  <c r="O12" i="1" s="1"/>
  <c r="O19" i="1" s="1"/>
  <c r="O15" i="1" s="1"/>
  <c r="K11" i="1"/>
  <c r="K12" i="1" s="1"/>
  <c r="K19" i="1" s="1"/>
  <c r="K15" i="1" s="1"/>
  <c r="G11" i="1"/>
  <c r="G12" i="1" s="1"/>
  <c r="G19" i="1" s="1"/>
  <c r="G15" i="1" s="1"/>
  <c r="B43" i="1"/>
  <c r="B44" i="1" s="1"/>
  <c r="B51" i="1" s="1"/>
  <c r="B47" i="1" s="1"/>
  <c r="F56" i="10"/>
  <c r="B56" i="10"/>
  <c r="K24" i="12"/>
  <c r="E24" i="10"/>
  <c r="K24" i="10"/>
  <c r="O24" i="10"/>
  <c r="C56" i="10"/>
  <c r="G56" i="10"/>
  <c r="O56" i="10"/>
  <c r="N56" i="10"/>
  <c r="L24" i="12"/>
  <c r="B24" i="10"/>
  <c r="F24" i="10"/>
  <c r="L24" i="10"/>
  <c r="D56" i="10"/>
  <c r="Q56" i="10"/>
  <c r="D24" i="10"/>
  <c r="H24" i="10"/>
  <c r="N24" i="10"/>
  <c r="J56" i="10"/>
  <c r="J56" i="12"/>
  <c r="F24" i="12"/>
  <c r="G56" i="12"/>
  <c r="M24" i="7"/>
  <c r="C56" i="7"/>
  <c r="D56" i="7"/>
  <c r="I1" i="10"/>
  <c r="C9" i="9"/>
  <c r="E9" i="9" s="1"/>
  <c r="E10" i="9" s="1"/>
  <c r="F24" i="5"/>
  <c r="K56" i="1"/>
  <c r="B9" i="2"/>
  <c r="M43" i="2" s="1"/>
  <c r="M44" i="2" s="1"/>
  <c r="M51" i="2" s="1"/>
  <c r="I56" i="1"/>
  <c r="I2" i="3"/>
  <c r="C10" i="3" s="1"/>
  <c r="R68" i="3" s="1"/>
  <c r="D9" i="3"/>
  <c r="L2" i="4"/>
  <c r="L2" i="5" s="1"/>
  <c r="F56" i="4"/>
  <c r="D9" i="2"/>
  <c r="R64" i="2" s="1"/>
  <c r="R65" i="2" s="1"/>
  <c r="R66" i="2" s="1"/>
  <c r="L3" i="3"/>
  <c r="K11" i="3"/>
  <c r="K12" i="3" s="1"/>
  <c r="K19" i="3" s="1"/>
  <c r="K15" i="3" s="1"/>
  <c r="C11" i="1"/>
  <c r="C12" i="1" s="1"/>
  <c r="C19" i="1" s="1"/>
  <c r="C15" i="1" s="1"/>
  <c r="I43" i="1"/>
  <c r="I44" i="1" s="1"/>
  <c r="I51" i="1" s="1"/>
  <c r="I47" i="1" s="1"/>
  <c r="B11" i="3"/>
  <c r="B12" i="3" s="1"/>
  <c r="B19" i="3" s="1"/>
  <c r="B29" i="3" s="1"/>
  <c r="B30" i="3" s="1"/>
  <c r="C11" i="3"/>
  <c r="C12" i="3" s="1"/>
  <c r="C19" i="3" s="1"/>
  <c r="C29" i="3" s="1"/>
  <c r="D43" i="3"/>
  <c r="D44" i="3" s="1"/>
  <c r="D51" i="3" s="1"/>
  <c r="D47" i="3" s="1"/>
  <c r="E43" i="3"/>
  <c r="E44" i="3" s="1"/>
  <c r="E51" i="3" s="1"/>
  <c r="J43" i="7"/>
  <c r="J44" i="7" s="1"/>
  <c r="J51" i="7" s="1"/>
  <c r="J61" i="7" s="1"/>
  <c r="B43" i="7"/>
  <c r="B44" i="7" s="1"/>
  <c r="B51" i="7" s="1"/>
  <c r="B61" i="7" s="1"/>
  <c r="Q43" i="7"/>
  <c r="Q44" i="7" s="1"/>
  <c r="Q51" i="7" s="1"/>
  <c r="Q47" i="7" s="1"/>
  <c r="N24" i="2"/>
  <c r="K56" i="2"/>
  <c r="D56" i="2"/>
  <c r="O56" i="2"/>
  <c r="N56" i="2"/>
  <c r="J56" i="2"/>
  <c r="H56" i="2"/>
  <c r="C56" i="2"/>
  <c r="P24" i="2"/>
  <c r="J24" i="2"/>
  <c r="L24" i="2"/>
  <c r="G24" i="2"/>
  <c r="E24" i="2"/>
  <c r="B24" i="2"/>
  <c r="H24" i="2"/>
  <c r="I24" i="2"/>
  <c r="C24" i="2"/>
  <c r="Q56" i="2"/>
  <c r="B56" i="12"/>
  <c r="N24" i="12"/>
  <c r="G24" i="12"/>
  <c r="M56" i="12"/>
  <c r="F56" i="12"/>
  <c r="H24" i="12"/>
  <c r="P56" i="12"/>
  <c r="B24" i="12"/>
  <c r="I56" i="12"/>
  <c r="O24" i="12"/>
  <c r="O56" i="12"/>
  <c r="I24" i="12"/>
  <c r="H56" i="12"/>
  <c r="J24" i="12"/>
  <c r="E56" i="12"/>
  <c r="Q56" i="12"/>
  <c r="K56" i="12"/>
  <c r="B27" i="1"/>
  <c r="I56" i="7"/>
  <c r="C24" i="7"/>
  <c r="P56" i="7"/>
  <c r="H56" i="7"/>
  <c r="F24" i="7"/>
  <c r="H24" i="7"/>
  <c r="E24" i="9"/>
  <c r="F56" i="9"/>
  <c r="N57" i="11"/>
  <c r="D24" i="12"/>
  <c r="C56" i="12"/>
  <c r="D24" i="2"/>
  <c r="F56" i="5"/>
  <c r="M24" i="5"/>
  <c r="E56" i="5"/>
  <c r="J24" i="5"/>
  <c r="G56" i="5"/>
  <c r="O56" i="5"/>
  <c r="K24" i="7"/>
  <c r="B24" i="7"/>
  <c r="E56" i="7"/>
  <c r="O24" i="7"/>
  <c r="O24" i="9"/>
  <c r="J24" i="7"/>
  <c r="M56" i="7"/>
  <c r="B24" i="9"/>
  <c r="F24" i="9"/>
  <c r="P24" i="9"/>
  <c r="G56" i="9"/>
  <c r="P24" i="10"/>
  <c r="E56" i="10"/>
  <c r="I56" i="10"/>
  <c r="M56" i="10"/>
  <c r="E24" i="12"/>
  <c r="L56" i="12"/>
  <c r="J10" i="2"/>
  <c r="N26" i="2" s="1"/>
  <c r="M1" i="3"/>
  <c r="F24" i="2"/>
  <c r="B56" i="7"/>
  <c r="Q56" i="7"/>
  <c r="E24" i="7"/>
  <c r="I24" i="7"/>
  <c r="P24" i="12"/>
  <c r="C24" i="12"/>
  <c r="N56" i="12"/>
  <c r="D56" i="12"/>
  <c r="M24" i="2"/>
  <c r="J24" i="9"/>
  <c r="P24" i="8"/>
  <c r="I24" i="1"/>
  <c r="J26" i="1"/>
  <c r="P26" i="1"/>
  <c r="F58" i="1"/>
  <c r="O56" i="1"/>
  <c r="P58" i="1"/>
  <c r="M56" i="2"/>
  <c r="K24" i="2"/>
  <c r="L24" i="8"/>
  <c r="F56" i="2"/>
  <c r="E56" i="2"/>
  <c r="L56" i="2"/>
  <c r="O24" i="2"/>
  <c r="G56" i="2"/>
  <c r="B56" i="2"/>
  <c r="I56" i="2"/>
  <c r="P43" i="3"/>
  <c r="P44" i="3" s="1"/>
  <c r="P51" i="3" s="1"/>
  <c r="H43" i="3"/>
  <c r="H44" i="3" s="1"/>
  <c r="H51" i="3" s="1"/>
  <c r="H47" i="3" s="1"/>
  <c r="G43" i="3"/>
  <c r="G44" i="3" s="1"/>
  <c r="G51" i="3" s="1"/>
  <c r="G61" i="3" s="1"/>
  <c r="B43" i="3"/>
  <c r="B44" i="3" s="1"/>
  <c r="B51" i="3" s="1"/>
  <c r="E11" i="3"/>
  <c r="E12" i="3" s="1"/>
  <c r="E19" i="3" s="1"/>
  <c r="K43" i="3"/>
  <c r="K44" i="3" s="1"/>
  <c r="K51" i="3" s="1"/>
  <c r="F43" i="3"/>
  <c r="F44" i="3" s="1"/>
  <c r="F51" i="3" s="1"/>
  <c r="F47" i="3" s="1"/>
  <c r="O11" i="3"/>
  <c r="O12" i="3" s="1"/>
  <c r="O19" i="3" s="1"/>
  <c r="O15" i="3" s="1"/>
  <c r="N11" i="3"/>
  <c r="N12" i="3" s="1"/>
  <c r="N19" i="3" s="1"/>
  <c r="N29" i="3" s="1"/>
  <c r="L11" i="3"/>
  <c r="L12" i="3" s="1"/>
  <c r="L19" i="3" s="1"/>
  <c r="I11" i="3"/>
  <c r="I12" i="3" s="1"/>
  <c r="I19" i="3" s="1"/>
  <c r="G11" i="3"/>
  <c r="G12" i="3" s="1"/>
  <c r="G19" i="3" s="1"/>
  <c r="Q43" i="3"/>
  <c r="Q44" i="3" s="1"/>
  <c r="Q51" i="3" s="1"/>
  <c r="L43" i="3"/>
  <c r="L44" i="3" s="1"/>
  <c r="L51" i="3" s="1"/>
  <c r="I43" i="3"/>
  <c r="I44" i="3" s="1"/>
  <c r="I51" i="3" s="1"/>
  <c r="I47" i="3" s="1"/>
  <c r="C43" i="3"/>
  <c r="C44" i="3" s="1"/>
  <c r="C51" i="3" s="1"/>
  <c r="P11" i="3"/>
  <c r="P12" i="3" s="1"/>
  <c r="P19" i="3" s="1"/>
  <c r="M11" i="3"/>
  <c r="M12" i="3" s="1"/>
  <c r="M19" i="3" s="1"/>
  <c r="J11" i="3"/>
  <c r="J12" i="3" s="1"/>
  <c r="J19" i="3" s="1"/>
  <c r="H11" i="3"/>
  <c r="H12" i="3" s="1"/>
  <c r="H19" i="3" s="1"/>
  <c r="F11" i="3"/>
  <c r="F12" i="3" s="1"/>
  <c r="F19" i="3" s="1"/>
  <c r="L11" i="7" l="1"/>
  <c r="L12" i="7" s="1"/>
  <c r="L19" i="7" s="1"/>
  <c r="L29" i="7" s="1"/>
  <c r="K43" i="7"/>
  <c r="K44" i="7" s="1"/>
  <c r="K51" i="7" s="1"/>
  <c r="K61" i="7" s="1"/>
  <c r="K11" i="7"/>
  <c r="K12" i="7" s="1"/>
  <c r="K19" i="7" s="1"/>
  <c r="K15" i="7" s="1"/>
  <c r="C43" i="7"/>
  <c r="C44" i="7" s="1"/>
  <c r="C51" i="7" s="1"/>
  <c r="C61" i="7" s="1"/>
  <c r="P43" i="7"/>
  <c r="P44" i="7" s="1"/>
  <c r="P51" i="7" s="1"/>
  <c r="P61" i="7" s="1"/>
  <c r="P11" i="7"/>
  <c r="P12" i="7" s="1"/>
  <c r="P19" i="7" s="1"/>
  <c r="G11" i="7"/>
  <c r="G12" i="7" s="1"/>
  <c r="G19" i="7" s="1"/>
  <c r="G15" i="7" s="1"/>
  <c r="O43" i="7"/>
  <c r="O44" i="7" s="1"/>
  <c r="O51" i="7" s="1"/>
  <c r="O47" i="7" s="1"/>
  <c r="B9" i="6"/>
  <c r="E43" i="6" s="1"/>
  <c r="E44" i="6" s="1"/>
  <c r="E51" i="6" s="1"/>
  <c r="B11" i="7"/>
  <c r="B12" i="7" s="1"/>
  <c r="B19" i="7" s="1"/>
  <c r="B29" i="7" s="1"/>
  <c r="B30" i="7" s="1"/>
  <c r="E43" i="7"/>
  <c r="E44" i="7" s="1"/>
  <c r="E51" i="7" s="1"/>
  <c r="E61" i="7" s="1"/>
  <c r="H43" i="7"/>
  <c r="H44" i="7" s="1"/>
  <c r="H51" i="7" s="1"/>
  <c r="H61" i="7" s="1"/>
  <c r="I11" i="7"/>
  <c r="I12" i="7" s="1"/>
  <c r="I19" i="7" s="1"/>
  <c r="I29" i="7" s="1"/>
  <c r="O11" i="7"/>
  <c r="O12" i="7" s="1"/>
  <c r="O19" i="7" s="1"/>
  <c r="O15" i="7" s="1"/>
  <c r="F29" i="1"/>
  <c r="D11" i="7"/>
  <c r="D12" i="7" s="1"/>
  <c r="D19" i="7" s="1"/>
  <c r="D29" i="7" s="1"/>
  <c r="D43" i="7"/>
  <c r="D44" i="7" s="1"/>
  <c r="D51" i="7" s="1"/>
  <c r="D61" i="7" s="1"/>
  <c r="H11" i="7"/>
  <c r="H12" i="7" s="1"/>
  <c r="H19" i="7" s="1"/>
  <c r="H15" i="7" s="1"/>
  <c r="F43" i="7"/>
  <c r="F44" i="7" s="1"/>
  <c r="F51" i="7" s="1"/>
  <c r="F47" i="7" s="1"/>
  <c r="F59" i="7" s="1"/>
  <c r="M43" i="7"/>
  <c r="M44" i="7" s="1"/>
  <c r="M51" i="7" s="1"/>
  <c r="M61" i="7" s="1"/>
  <c r="N43" i="7"/>
  <c r="N44" i="7" s="1"/>
  <c r="N51" i="7" s="1"/>
  <c r="N47" i="7" s="1"/>
  <c r="F11" i="7"/>
  <c r="F12" i="7" s="1"/>
  <c r="F19" i="7" s="1"/>
  <c r="F15" i="7" s="1"/>
  <c r="F27" i="7" s="1"/>
  <c r="C11" i="7"/>
  <c r="C12" i="7" s="1"/>
  <c r="C19" i="7" s="1"/>
  <c r="C29" i="7" s="1"/>
  <c r="I43" i="7"/>
  <c r="I44" i="7" s="1"/>
  <c r="I51" i="7" s="1"/>
  <c r="I61" i="7" s="1"/>
  <c r="J11" i="7"/>
  <c r="J12" i="7" s="1"/>
  <c r="J19" i="7" s="1"/>
  <c r="J29" i="7" s="1"/>
  <c r="G43" i="7"/>
  <c r="G44" i="7" s="1"/>
  <c r="G51" i="7" s="1"/>
  <c r="G47" i="7" s="1"/>
  <c r="E11" i="7"/>
  <c r="E12" i="7" s="1"/>
  <c r="E19" i="7" s="1"/>
  <c r="E29" i="7" s="1"/>
  <c r="B5" i="8"/>
  <c r="B9" i="8" s="1"/>
  <c r="G11" i="8" s="1"/>
  <c r="G12" i="8" s="1"/>
  <c r="G19" i="8" s="1"/>
  <c r="G15" i="8" s="1"/>
  <c r="L43" i="7"/>
  <c r="L44" i="7" s="1"/>
  <c r="L51" i="7" s="1"/>
  <c r="L47" i="7" s="1"/>
  <c r="N11" i="7"/>
  <c r="N12" i="7" s="1"/>
  <c r="N19" i="7" s="1"/>
  <c r="N29" i="7" s="1"/>
  <c r="O9" i="5"/>
  <c r="O9" i="8"/>
  <c r="O9" i="10"/>
  <c r="N31" i="1"/>
  <c r="N32" i="1" s="1"/>
  <c r="N33" i="1" s="1"/>
  <c r="N34" i="1" s="1"/>
  <c r="O9" i="6"/>
  <c r="O9" i="9"/>
  <c r="B9" i="4"/>
  <c r="C11" i="4" s="1"/>
  <c r="C12" i="4" s="1"/>
  <c r="C19" i="4" s="1"/>
  <c r="C29" i="4" s="1"/>
  <c r="B9" i="5"/>
  <c r="I43" i="5" s="1"/>
  <c r="I44" i="5" s="1"/>
  <c r="I51" i="5" s="1"/>
  <c r="I47" i="5" s="1"/>
  <c r="I59" i="5" s="1"/>
  <c r="Q56" i="4"/>
  <c r="N56" i="4"/>
  <c r="P24" i="4"/>
  <c r="L56" i="4"/>
  <c r="G24" i="4"/>
  <c r="J56" i="4"/>
  <c r="K24" i="4"/>
  <c r="B56" i="4"/>
  <c r="E56" i="4"/>
  <c r="G56" i="4"/>
  <c r="F24" i="4"/>
  <c r="K56" i="4"/>
  <c r="O24" i="4"/>
  <c r="N24" i="4"/>
  <c r="M58" i="2"/>
  <c r="M63" i="2" s="1"/>
  <c r="M64" i="2" s="1"/>
  <c r="M65" i="2" s="1"/>
  <c r="M66" i="2" s="1"/>
  <c r="M24" i="4"/>
  <c r="C56" i="4"/>
  <c r="O56" i="4"/>
  <c r="B24" i="4"/>
  <c r="M56" i="4"/>
  <c r="I56" i="4"/>
  <c r="L24" i="4"/>
  <c r="N43" i="4"/>
  <c r="N44" i="4" s="1"/>
  <c r="N51" i="4" s="1"/>
  <c r="N47" i="4" s="1"/>
  <c r="N59" i="4" s="1"/>
  <c r="E24" i="4"/>
  <c r="H56" i="4"/>
  <c r="D24" i="4"/>
  <c r="C24" i="4"/>
  <c r="J24" i="4"/>
  <c r="D56" i="4"/>
  <c r="H24" i="4"/>
  <c r="I24" i="4"/>
  <c r="J9" i="3"/>
  <c r="H56" i="3" s="1"/>
  <c r="Q43" i="2"/>
  <c r="Q44" i="2" s="1"/>
  <c r="Q51" i="2" s="1"/>
  <c r="Q61" i="2" s="1"/>
  <c r="C31" i="1"/>
  <c r="C32" i="1" s="1"/>
  <c r="C33" i="1" s="1"/>
  <c r="C34" i="1" s="1"/>
  <c r="K31" i="1"/>
  <c r="K32" i="1" s="1"/>
  <c r="K33" i="1" s="1"/>
  <c r="K34" i="1" s="1"/>
  <c r="J31" i="1"/>
  <c r="J32" i="1" s="1"/>
  <c r="J33" i="1" s="1"/>
  <c r="J34" i="1" s="1"/>
  <c r="O63" i="1"/>
  <c r="O64" i="1" s="1"/>
  <c r="O65" i="1" s="1"/>
  <c r="O66" i="1" s="1"/>
  <c r="P63" i="1"/>
  <c r="P64" i="1" s="1"/>
  <c r="P65" i="1" s="1"/>
  <c r="P66" i="1" s="1"/>
  <c r="J56" i="11"/>
  <c r="N24" i="11"/>
  <c r="I56" i="11"/>
  <c r="G56" i="11"/>
  <c r="E24" i="11"/>
  <c r="K24" i="11"/>
  <c r="P24" i="11"/>
  <c r="D31" i="1"/>
  <c r="D32" i="1" s="1"/>
  <c r="Q63" i="1"/>
  <c r="Q64" i="1" s="1"/>
  <c r="Q65" i="1" s="1"/>
  <c r="Q66" i="1" s="1"/>
  <c r="N63" i="1"/>
  <c r="N64" i="1" s="1"/>
  <c r="N65" i="1" s="1"/>
  <c r="N66" i="1" s="1"/>
  <c r="D63" i="1"/>
  <c r="D64" i="1" s="1"/>
  <c r="D65" i="1" s="1"/>
  <c r="D66" i="1" s="1"/>
  <c r="E61" i="1"/>
  <c r="F63" i="1"/>
  <c r="F64" i="1" s="1"/>
  <c r="F65" i="1" s="1"/>
  <c r="F66" i="1" s="1"/>
  <c r="O29" i="3"/>
  <c r="H31" i="1"/>
  <c r="H32" i="1" s="1"/>
  <c r="H33" i="1" s="1"/>
  <c r="H34" i="1" s="1"/>
  <c r="E31" i="1"/>
  <c r="E32" i="1" s="1"/>
  <c r="O29" i="1"/>
  <c r="O27" i="1"/>
  <c r="G61" i="1"/>
  <c r="K61" i="1"/>
  <c r="K59" i="1"/>
  <c r="B61" i="1"/>
  <c r="B59" i="1"/>
  <c r="Q61" i="1"/>
  <c r="Q59" i="1"/>
  <c r="N29" i="1"/>
  <c r="N27" i="1"/>
  <c r="P29" i="1"/>
  <c r="N61" i="1"/>
  <c r="H29" i="1"/>
  <c r="H27" i="1"/>
  <c r="I29" i="1"/>
  <c r="L61" i="1"/>
  <c r="K29" i="1"/>
  <c r="K27" i="1"/>
  <c r="L29" i="1"/>
  <c r="L27" i="1"/>
  <c r="M61" i="1"/>
  <c r="M52" i="1"/>
  <c r="M29" i="1"/>
  <c r="M27" i="1"/>
  <c r="E29" i="1"/>
  <c r="E27" i="1"/>
  <c r="F61" i="1"/>
  <c r="F31" i="1"/>
  <c r="F32" i="1" s="1"/>
  <c r="B63" i="1"/>
  <c r="B64" i="1" s="1"/>
  <c r="B65" i="1" s="1"/>
  <c r="B66" i="1" s="1"/>
  <c r="O61" i="1"/>
  <c r="J63" i="1"/>
  <c r="J64" i="1" s="1"/>
  <c r="J65" i="1" s="1"/>
  <c r="J66" i="1" s="1"/>
  <c r="C63" i="1"/>
  <c r="C64" i="1" s="1"/>
  <c r="C65" i="1" s="1"/>
  <c r="C66" i="1" s="1"/>
  <c r="O29" i="7"/>
  <c r="M26" i="2"/>
  <c r="M31" i="2" s="1"/>
  <c r="M32" i="2" s="1"/>
  <c r="M33" i="2" s="1"/>
  <c r="M34" i="2" s="1"/>
  <c r="D61" i="1"/>
  <c r="B31" i="1"/>
  <c r="B32" i="1" s="1"/>
  <c r="B33" i="1" s="1"/>
  <c r="B34" i="1" s="1"/>
  <c r="E63" i="1"/>
  <c r="E64" i="1" s="1"/>
  <c r="E65" i="1" s="1"/>
  <c r="E66" i="1" s="1"/>
  <c r="J47" i="7"/>
  <c r="J59" i="7" s="1"/>
  <c r="C61" i="1"/>
  <c r="I63" i="1"/>
  <c r="I64" i="1" s="1"/>
  <c r="I65" i="1" s="1"/>
  <c r="I66" i="1" s="1"/>
  <c r="L63" i="1"/>
  <c r="L64" i="1" s="1"/>
  <c r="L65" i="1" s="1"/>
  <c r="L66" i="1" s="1"/>
  <c r="L31" i="1"/>
  <c r="L32" i="1" s="1"/>
  <c r="L33" i="1" s="1"/>
  <c r="L34" i="1" s="1"/>
  <c r="H63" i="1"/>
  <c r="H64" i="1" s="1"/>
  <c r="H65" i="1" s="1"/>
  <c r="H66" i="1" s="1"/>
  <c r="O31" i="1"/>
  <c r="O32" i="1" s="1"/>
  <c r="O33" i="1" s="1"/>
  <c r="O34" i="1" s="1"/>
  <c r="G31" i="1"/>
  <c r="G32" i="1" s="1"/>
  <c r="P61" i="1"/>
  <c r="I43" i="2"/>
  <c r="I44" i="2" s="1"/>
  <c r="I51" i="2" s="1"/>
  <c r="I47" i="2" s="1"/>
  <c r="K63" i="1"/>
  <c r="K64" i="1" s="1"/>
  <c r="K65" i="1" s="1"/>
  <c r="K66" i="1" s="1"/>
  <c r="M31" i="1"/>
  <c r="M32" i="1" s="1"/>
  <c r="M33" i="1" s="1"/>
  <c r="M34" i="1" s="1"/>
  <c r="G63" i="1"/>
  <c r="G64" i="1" s="1"/>
  <c r="G65" i="1" s="1"/>
  <c r="G66" i="1" s="1"/>
  <c r="P31" i="1"/>
  <c r="P32" i="1" s="1"/>
  <c r="P33" i="1" s="1"/>
  <c r="P34" i="1" s="1"/>
  <c r="P56" i="11"/>
  <c r="L24" i="11"/>
  <c r="O56" i="11"/>
  <c r="E56" i="11"/>
  <c r="F56" i="11"/>
  <c r="D56" i="11"/>
  <c r="F24" i="11"/>
  <c r="Q56" i="11"/>
  <c r="O24" i="11"/>
  <c r="K56" i="11"/>
  <c r="E47" i="7"/>
  <c r="E59" i="7" s="1"/>
  <c r="G24" i="11"/>
  <c r="D24" i="11"/>
  <c r="H56" i="11"/>
  <c r="C24" i="11"/>
  <c r="M24" i="11"/>
  <c r="J24" i="11"/>
  <c r="M56" i="11"/>
  <c r="L56" i="11"/>
  <c r="B56" i="11"/>
  <c r="N56" i="11"/>
  <c r="I24" i="11"/>
  <c r="C56" i="11"/>
  <c r="H24" i="11"/>
  <c r="N31" i="2"/>
  <c r="N32" i="2" s="1"/>
  <c r="N33" i="2" s="1"/>
  <c r="K43" i="2"/>
  <c r="K44" i="2" s="1"/>
  <c r="K51" i="2" s="1"/>
  <c r="K47" i="2" s="1"/>
  <c r="J43" i="2"/>
  <c r="J44" i="2" s="1"/>
  <c r="J51" i="2" s="1"/>
  <c r="J61" i="2" s="1"/>
  <c r="H58" i="2"/>
  <c r="H63" i="2" s="1"/>
  <c r="H64" i="2" s="1"/>
  <c r="H65" i="2" s="1"/>
  <c r="H66" i="2" s="1"/>
  <c r="J29" i="1"/>
  <c r="J61" i="1"/>
  <c r="J61" i="3"/>
  <c r="F58" i="2"/>
  <c r="F63" i="2" s="1"/>
  <c r="F64" i="2" s="1"/>
  <c r="F65" i="2" s="1"/>
  <c r="F66" i="2" s="1"/>
  <c r="L58" i="2"/>
  <c r="L63" i="2" s="1"/>
  <c r="L64" i="2" s="1"/>
  <c r="L65" i="2" s="1"/>
  <c r="L66" i="2" s="1"/>
  <c r="O58" i="2"/>
  <c r="O63" i="2" s="1"/>
  <c r="O64" i="2" s="1"/>
  <c r="O65" i="2" s="1"/>
  <c r="O66" i="2" s="1"/>
  <c r="I31" i="1"/>
  <c r="I32" i="1" s="1"/>
  <c r="I33" i="1" s="1"/>
  <c r="I34" i="1" s="1"/>
  <c r="P47" i="7"/>
  <c r="P59" i="7" s="1"/>
  <c r="H61" i="1"/>
  <c r="D29" i="3"/>
  <c r="P26" i="2"/>
  <c r="P31" i="2" s="1"/>
  <c r="P32" i="2" s="1"/>
  <c r="P33" i="2" s="1"/>
  <c r="P34" i="2" s="1"/>
  <c r="D9" i="4"/>
  <c r="G47" i="3"/>
  <c r="G59" i="3" s="1"/>
  <c r="F61" i="3"/>
  <c r="L43" i="2"/>
  <c r="L44" i="2" s="1"/>
  <c r="L51" i="2" s="1"/>
  <c r="L47" i="2" s="1"/>
  <c r="I2" i="4"/>
  <c r="I2" i="5" s="1"/>
  <c r="N61" i="3"/>
  <c r="O61" i="3"/>
  <c r="I61" i="3"/>
  <c r="K29" i="3"/>
  <c r="O71" i="14"/>
  <c r="E71" i="14"/>
  <c r="G71" i="14"/>
  <c r="G39" i="14"/>
  <c r="D71" i="14"/>
  <c r="L71" i="14"/>
  <c r="H71" i="14"/>
  <c r="M39" i="14"/>
  <c r="I71" i="14"/>
  <c r="B71" i="14"/>
  <c r="M71" i="14"/>
  <c r="E39" i="14"/>
  <c r="J71" i="14"/>
  <c r="K71" i="14"/>
  <c r="J39" i="14"/>
  <c r="F39" i="14"/>
  <c r="F71" i="14"/>
  <c r="N39" i="14"/>
  <c r="D39" i="14"/>
  <c r="H39" i="14"/>
  <c r="C39" i="14"/>
  <c r="O39" i="14"/>
  <c r="L39" i="14"/>
  <c r="C71" i="14"/>
  <c r="I39" i="14"/>
  <c r="C29" i="1"/>
  <c r="C30" i="1" s="1"/>
  <c r="H61" i="3"/>
  <c r="D29" i="1"/>
  <c r="D61" i="3"/>
  <c r="G29" i="1"/>
  <c r="I15" i="7"/>
  <c r="I27" i="7" s="1"/>
  <c r="O43" i="2"/>
  <c r="O44" i="2" s="1"/>
  <c r="O51" i="2" s="1"/>
  <c r="O47" i="2" s="1"/>
  <c r="N43" i="2"/>
  <c r="N44" i="2" s="1"/>
  <c r="N51" i="2" s="1"/>
  <c r="N61" i="2" s="1"/>
  <c r="I3" i="12"/>
  <c r="O9" i="12" s="1"/>
  <c r="Q61" i="7"/>
  <c r="I1" i="11"/>
  <c r="C9" i="10"/>
  <c r="E9" i="10" s="1"/>
  <c r="E10" i="10" s="1"/>
  <c r="L15" i="7"/>
  <c r="L27" i="7" s="1"/>
  <c r="K29" i="7"/>
  <c r="K47" i="7"/>
  <c r="K59" i="7" s="1"/>
  <c r="G29" i="7"/>
  <c r="H29" i="7"/>
  <c r="M61" i="3"/>
  <c r="N15" i="3"/>
  <c r="N27" i="3" s="1"/>
  <c r="D58" i="2"/>
  <c r="D63" i="2" s="1"/>
  <c r="D64" i="2" s="1"/>
  <c r="D65" i="2" s="1"/>
  <c r="D66" i="2" s="1"/>
  <c r="B58" i="2"/>
  <c r="B63" i="2" s="1"/>
  <c r="B64" i="2" s="1"/>
  <c r="B65" i="2" s="1"/>
  <c r="B66" i="2" s="1"/>
  <c r="D26" i="2"/>
  <c r="D31" i="2" s="1"/>
  <c r="D32" i="2" s="1"/>
  <c r="D33" i="2" s="1"/>
  <c r="D34" i="2" s="1"/>
  <c r="K58" i="2"/>
  <c r="K63" i="2" s="1"/>
  <c r="K64" i="2" s="1"/>
  <c r="K65" i="2" s="1"/>
  <c r="K66" i="2" s="1"/>
  <c r="E58" i="2"/>
  <c r="E63" i="2" s="1"/>
  <c r="E64" i="2" s="1"/>
  <c r="E65" i="2" s="1"/>
  <c r="E66" i="2" s="1"/>
  <c r="K26" i="2"/>
  <c r="K31" i="2" s="1"/>
  <c r="K32" i="2" s="1"/>
  <c r="K33" i="2" s="1"/>
  <c r="K34" i="2" s="1"/>
  <c r="I58" i="2"/>
  <c r="I63" i="2" s="1"/>
  <c r="I64" i="2" s="1"/>
  <c r="I65" i="2" s="1"/>
  <c r="I66" i="2" s="1"/>
  <c r="P43" i="2"/>
  <c r="P44" i="2" s="1"/>
  <c r="P51" i="2" s="1"/>
  <c r="H43" i="2"/>
  <c r="H44" i="2" s="1"/>
  <c r="H51" i="2" s="1"/>
  <c r="H47" i="2" s="1"/>
  <c r="G43" i="2"/>
  <c r="G44" i="2" s="1"/>
  <c r="G51" i="2" s="1"/>
  <c r="G61" i="2" s="1"/>
  <c r="F43" i="2"/>
  <c r="F44" i="2" s="1"/>
  <c r="F51" i="2" s="1"/>
  <c r="F47" i="2" s="1"/>
  <c r="E43" i="2"/>
  <c r="E44" i="2" s="1"/>
  <c r="E51" i="2" s="1"/>
  <c r="E61" i="2" s="1"/>
  <c r="D43" i="2"/>
  <c r="D44" i="2" s="1"/>
  <c r="D51" i="2" s="1"/>
  <c r="C43" i="2"/>
  <c r="C44" i="2" s="1"/>
  <c r="C51" i="2" s="1"/>
  <c r="B43" i="2"/>
  <c r="B44" i="2" s="1"/>
  <c r="B51" i="2" s="1"/>
  <c r="B61" i="2" s="1"/>
  <c r="P11" i="2"/>
  <c r="P12" i="2" s="1"/>
  <c r="P19" i="2" s="1"/>
  <c r="P15" i="2" s="1"/>
  <c r="O11" i="2"/>
  <c r="O12" i="2" s="1"/>
  <c r="O19" i="2" s="1"/>
  <c r="O29" i="2" s="1"/>
  <c r="N11" i="2"/>
  <c r="N12" i="2" s="1"/>
  <c r="N19" i="2" s="1"/>
  <c r="N29" i="2" s="1"/>
  <c r="M11" i="2"/>
  <c r="M12" i="2" s="1"/>
  <c r="M19" i="2" s="1"/>
  <c r="M29" i="2" s="1"/>
  <c r="L11" i="2"/>
  <c r="L12" i="2" s="1"/>
  <c r="L19" i="2" s="1"/>
  <c r="L15" i="2" s="1"/>
  <c r="L27" i="2" s="1"/>
  <c r="K11" i="2"/>
  <c r="K12" i="2" s="1"/>
  <c r="K19" i="2" s="1"/>
  <c r="J11" i="2"/>
  <c r="J12" i="2" s="1"/>
  <c r="J19" i="2" s="1"/>
  <c r="J15" i="2" s="1"/>
  <c r="I11" i="2"/>
  <c r="I12" i="2" s="1"/>
  <c r="I19" i="2" s="1"/>
  <c r="H11" i="2"/>
  <c r="H12" i="2" s="1"/>
  <c r="H19" i="2" s="1"/>
  <c r="H29" i="2" s="1"/>
  <c r="G11" i="2"/>
  <c r="G12" i="2" s="1"/>
  <c r="G19" i="2" s="1"/>
  <c r="F11" i="2"/>
  <c r="F12" i="2" s="1"/>
  <c r="F19" i="2" s="1"/>
  <c r="F15" i="2" s="1"/>
  <c r="E11" i="2"/>
  <c r="E12" i="2" s="1"/>
  <c r="E19" i="2" s="1"/>
  <c r="D11" i="2"/>
  <c r="D12" i="2" s="1"/>
  <c r="D19" i="2" s="1"/>
  <c r="C11" i="2"/>
  <c r="C12" i="2" s="1"/>
  <c r="C19" i="2" s="1"/>
  <c r="B11" i="2"/>
  <c r="B12" i="2" s="1"/>
  <c r="B19" i="2" s="1"/>
  <c r="D10" i="3"/>
  <c r="L3" i="4"/>
  <c r="E61" i="3"/>
  <c r="E47" i="3"/>
  <c r="E59" i="3" s="1"/>
  <c r="I61" i="1"/>
  <c r="F29" i="7"/>
  <c r="G61" i="7"/>
  <c r="B47" i="7"/>
  <c r="B59" i="7" s="1"/>
  <c r="C30" i="3"/>
  <c r="M29" i="3"/>
  <c r="M15" i="3"/>
  <c r="L47" i="3"/>
  <c r="L61" i="3"/>
  <c r="L15" i="3"/>
  <c r="L29" i="3"/>
  <c r="K47" i="3"/>
  <c r="K61" i="3"/>
  <c r="D27" i="3"/>
  <c r="C43" i="6"/>
  <c r="C44" i="6" s="1"/>
  <c r="C51" i="6" s="1"/>
  <c r="H43" i="6"/>
  <c r="H44" i="6" s="1"/>
  <c r="H51" i="6" s="1"/>
  <c r="M11" i="6"/>
  <c r="M12" i="6" s="1"/>
  <c r="M19" i="6" s="1"/>
  <c r="M29" i="6" s="1"/>
  <c r="B43" i="6"/>
  <c r="B44" i="6" s="1"/>
  <c r="B51" i="6" s="1"/>
  <c r="H11" i="6"/>
  <c r="H12" i="6" s="1"/>
  <c r="H19" i="6" s="1"/>
  <c r="H29" i="6" s="1"/>
  <c r="P11" i="6"/>
  <c r="P12" i="6" s="1"/>
  <c r="P19" i="6" s="1"/>
  <c r="E11" i="6"/>
  <c r="E12" i="6" s="1"/>
  <c r="E19" i="6" s="1"/>
  <c r="P43" i="6"/>
  <c r="P44" i="6" s="1"/>
  <c r="P51" i="6" s="1"/>
  <c r="C11" i="6"/>
  <c r="C12" i="6" s="1"/>
  <c r="C19" i="6" s="1"/>
  <c r="D11" i="6"/>
  <c r="D12" i="6" s="1"/>
  <c r="D19" i="6" s="1"/>
  <c r="N11" i="6"/>
  <c r="N12" i="6" s="1"/>
  <c r="N19" i="6" s="1"/>
  <c r="N29" i="6" s="1"/>
  <c r="N43" i="6"/>
  <c r="N44" i="6" s="1"/>
  <c r="N51" i="6" s="1"/>
  <c r="F15" i="3"/>
  <c r="F29" i="3"/>
  <c r="P15" i="3"/>
  <c r="P29" i="3"/>
  <c r="Q47" i="3"/>
  <c r="Q61" i="3"/>
  <c r="E15" i="3"/>
  <c r="E29" i="3"/>
  <c r="P47" i="3"/>
  <c r="P61" i="3"/>
  <c r="K27" i="3"/>
  <c r="D59" i="3"/>
  <c r="N20" i="2"/>
  <c r="N34" i="2"/>
  <c r="H29" i="3"/>
  <c r="H15" i="3"/>
  <c r="C47" i="3"/>
  <c r="C61" i="3"/>
  <c r="G15" i="3"/>
  <c r="G29" i="3"/>
  <c r="B47" i="3"/>
  <c r="B61" i="3"/>
  <c r="M47" i="2"/>
  <c r="M61" i="2"/>
  <c r="J10" i="3"/>
  <c r="M1" i="4"/>
  <c r="P15" i="7"/>
  <c r="P29" i="7"/>
  <c r="J29" i="3"/>
  <c r="J15" i="3"/>
  <c r="I15" i="3"/>
  <c r="I29" i="3"/>
  <c r="J59" i="3"/>
  <c r="N58" i="2"/>
  <c r="N63" i="2" s="1"/>
  <c r="N64" i="2" s="1"/>
  <c r="N65" i="2" s="1"/>
  <c r="N66" i="2" s="1"/>
  <c r="J58" i="2"/>
  <c r="J63" i="2" s="1"/>
  <c r="J64" i="2" s="1"/>
  <c r="J65" i="2" s="1"/>
  <c r="J66" i="2" s="1"/>
  <c r="G58" i="2"/>
  <c r="G63" i="2" s="1"/>
  <c r="G64" i="2" s="1"/>
  <c r="G65" i="2" s="1"/>
  <c r="G66" i="2" s="1"/>
  <c r="C58" i="2"/>
  <c r="C63" i="2" s="1"/>
  <c r="C64" i="2" s="1"/>
  <c r="C65" i="2" s="1"/>
  <c r="C66" i="2" s="1"/>
  <c r="O26" i="2"/>
  <c r="O31" i="2" s="1"/>
  <c r="O32" i="2" s="1"/>
  <c r="O33" i="2" s="1"/>
  <c r="O34" i="2" s="1"/>
  <c r="L26" i="2"/>
  <c r="L31" i="2" s="1"/>
  <c r="L32" i="2" s="1"/>
  <c r="L33" i="2" s="1"/>
  <c r="L34" i="2" s="1"/>
  <c r="H26" i="2"/>
  <c r="H31" i="2" s="1"/>
  <c r="H32" i="2" s="1"/>
  <c r="H33" i="2" s="1"/>
  <c r="H34" i="2" s="1"/>
  <c r="I26" i="2"/>
  <c r="I31" i="2" s="1"/>
  <c r="I32" i="2" s="1"/>
  <c r="I33" i="2" s="1"/>
  <c r="I34" i="2" s="1"/>
  <c r="C26" i="2"/>
  <c r="C31" i="2" s="1"/>
  <c r="C32" i="2" s="1"/>
  <c r="C33" i="2" s="1"/>
  <c r="C34" i="2" s="1"/>
  <c r="J26" i="2"/>
  <c r="J31" i="2" s="1"/>
  <c r="J32" i="2" s="1"/>
  <c r="J33" i="2" s="1"/>
  <c r="J34" i="2" s="1"/>
  <c r="F26" i="2"/>
  <c r="F31" i="2" s="1"/>
  <c r="F32" i="2" s="1"/>
  <c r="F33" i="2" s="1"/>
  <c r="F34" i="2" s="1"/>
  <c r="G26" i="2"/>
  <c r="G31" i="2" s="1"/>
  <c r="G32" i="2" s="1"/>
  <c r="G33" i="2" s="1"/>
  <c r="G34" i="2" s="1"/>
  <c r="E26" i="2"/>
  <c r="E31" i="2" s="1"/>
  <c r="E32" i="2" s="1"/>
  <c r="E33" i="2" s="1"/>
  <c r="E34" i="2" s="1"/>
  <c r="B26" i="2"/>
  <c r="B31" i="2" s="1"/>
  <c r="B32" i="2" s="1"/>
  <c r="B33" i="2" s="1"/>
  <c r="B34" i="2" s="1"/>
  <c r="Q58" i="2"/>
  <c r="Q63" i="2" s="1"/>
  <c r="Q64" i="2" s="1"/>
  <c r="Q65" i="2" s="1"/>
  <c r="Q66" i="2" s="1"/>
  <c r="P58" i="2"/>
  <c r="P63" i="2" s="1"/>
  <c r="P64" i="2" s="1"/>
  <c r="P65" i="2" s="1"/>
  <c r="P66" i="2" s="1"/>
  <c r="L2" i="6"/>
  <c r="D9" i="5"/>
  <c r="N52" i="1"/>
  <c r="N59" i="1"/>
  <c r="H52" i="1"/>
  <c r="H59" i="1"/>
  <c r="F59" i="1"/>
  <c r="E59" i="1"/>
  <c r="J52" i="1"/>
  <c r="J59" i="1"/>
  <c r="P52" i="1"/>
  <c r="P59" i="1"/>
  <c r="C59" i="1"/>
  <c r="I59" i="1"/>
  <c r="I52" i="1"/>
  <c r="L59" i="1"/>
  <c r="O59" i="1"/>
  <c r="D59" i="1"/>
  <c r="G27" i="1"/>
  <c r="F27" i="1"/>
  <c r="J27" i="1"/>
  <c r="J20" i="1"/>
  <c r="Q59" i="8"/>
  <c r="Q59" i="7"/>
  <c r="L59" i="7"/>
  <c r="G59" i="7"/>
  <c r="N59" i="7"/>
  <c r="G27" i="7"/>
  <c r="D27" i="7"/>
  <c r="O27" i="7"/>
  <c r="H27" i="7"/>
  <c r="K27" i="7"/>
  <c r="F59" i="6"/>
  <c r="M27" i="6"/>
  <c r="G27" i="6"/>
  <c r="L27" i="6"/>
  <c r="H27" i="6"/>
  <c r="O59" i="3"/>
  <c r="N59" i="3"/>
  <c r="M59" i="3"/>
  <c r="I59" i="3"/>
  <c r="H59" i="3"/>
  <c r="F59" i="3"/>
  <c r="O27" i="3"/>
  <c r="B15" i="7" l="1"/>
  <c r="F43" i="6"/>
  <c r="F44" i="6" s="1"/>
  <c r="F51" i="6" s="1"/>
  <c r="F61" i="6" s="1"/>
  <c r="G11" i="6"/>
  <c r="G12" i="6" s="1"/>
  <c r="G19" i="6" s="1"/>
  <c r="G29" i="6" s="1"/>
  <c r="G43" i="6"/>
  <c r="G44" i="6" s="1"/>
  <c r="G51" i="6" s="1"/>
  <c r="G61" i="6" s="1"/>
  <c r="K11" i="6"/>
  <c r="K12" i="6" s="1"/>
  <c r="K19" i="6" s="1"/>
  <c r="L43" i="6"/>
  <c r="L44" i="6" s="1"/>
  <c r="L51" i="6" s="1"/>
  <c r="K43" i="6"/>
  <c r="K44" i="6" s="1"/>
  <c r="K51" i="6" s="1"/>
  <c r="I11" i="6"/>
  <c r="I12" i="6" s="1"/>
  <c r="I19" i="6" s="1"/>
  <c r="O11" i="6"/>
  <c r="O12" i="6" s="1"/>
  <c r="O19" i="6" s="1"/>
  <c r="O29" i="6" s="1"/>
  <c r="F11" i="6"/>
  <c r="F12" i="6" s="1"/>
  <c r="F19" i="6" s="1"/>
  <c r="F15" i="6" s="1"/>
  <c r="Q43" i="6"/>
  <c r="Q44" i="6" s="1"/>
  <c r="Q51" i="6" s="1"/>
  <c r="Q61" i="6" s="1"/>
  <c r="L11" i="6"/>
  <c r="L12" i="6" s="1"/>
  <c r="L19" i="6" s="1"/>
  <c r="L29" i="6" s="1"/>
  <c r="D43" i="6"/>
  <c r="D44" i="6" s="1"/>
  <c r="D51" i="6" s="1"/>
  <c r="I43" i="6"/>
  <c r="I44" i="6" s="1"/>
  <c r="I51" i="6" s="1"/>
  <c r="B11" i="6"/>
  <c r="B12" i="6" s="1"/>
  <c r="B19" i="6" s="1"/>
  <c r="O43" i="6"/>
  <c r="O44" i="6" s="1"/>
  <c r="O51" i="6" s="1"/>
  <c r="M43" i="6"/>
  <c r="M44" i="6" s="1"/>
  <c r="M51" i="6" s="1"/>
  <c r="J43" i="6"/>
  <c r="J44" i="6" s="1"/>
  <c r="J51" i="6" s="1"/>
  <c r="J11" i="6"/>
  <c r="J12" i="6" s="1"/>
  <c r="J19" i="6" s="1"/>
  <c r="J15" i="6" s="1"/>
  <c r="C52" i="1"/>
  <c r="F52" i="1"/>
  <c r="F67" i="1" s="1"/>
  <c r="F68" i="1" s="1"/>
  <c r="O52" i="1"/>
  <c r="O67" i="1" s="1"/>
  <c r="O68" i="1" s="1"/>
  <c r="D52" i="1"/>
  <c r="D74" i="1" s="1"/>
  <c r="G52" i="1"/>
  <c r="G74" i="1" s="1"/>
  <c r="B20" i="1"/>
  <c r="B42" i="1" s="1"/>
  <c r="M20" i="1"/>
  <c r="M42" i="1" s="1"/>
  <c r="C47" i="7"/>
  <c r="C59" i="7" s="1"/>
  <c r="O61" i="7"/>
  <c r="E52" i="1"/>
  <c r="E67" i="1" s="1"/>
  <c r="E68" i="1" s="1"/>
  <c r="K52" i="2"/>
  <c r="K74" i="2" s="1"/>
  <c r="N52" i="2"/>
  <c r="H47" i="7"/>
  <c r="H59" i="7" s="1"/>
  <c r="D33" i="1"/>
  <c r="D34" i="1" s="1"/>
  <c r="L52" i="1"/>
  <c r="L74" i="1" s="1"/>
  <c r="I20" i="1"/>
  <c r="I42" i="1" s="1"/>
  <c r="G33" i="1"/>
  <c r="G20" i="1" s="1"/>
  <c r="E33" i="1"/>
  <c r="E34" i="1" s="1"/>
  <c r="F33" i="1"/>
  <c r="F34" i="1" s="1"/>
  <c r="M47" i="7"/>
  <c r="M59" i="7" s="1"/>
  <c r="C15" i="4"/>
  <c r="C27" i="4" s="1"/>
  <c r="D47" i="7"/>
  <c r="D59" i="7" s="1"/>
  <c r="N61" i="7"/>
  <c r="N61" i="4"/>
  <c r="P43" i="4"/>
  <c r="P44" i="4" s="1"/>
  <c r="P51" i="4" s="1"/>
  <c r="P47" i="4" s="1"/>
  <c r="P59" i="4" s="1"/>
  <c r="O11" i="4"/>
  <c r="O12" i="4" s="1"/>
  <c r="O19" i="4" s="1"/>
  <c r="O29" i="4" s="1"/>
  <c r="F61" i="7"/>
  <c r="F43" i="8"/>
  <c r="F44" i="8" s="1"/>
  <c r="F51" i="8" s="1"/>
  <c r="F61" i="8" s="1"/>
  <c r="C30" i="7"/>
  <c r="D30" i="7" s="1"/>
  <c r="E30" i="7" s="1"/>
  <c r="F30" i="7" s="1"/>
  <c r="G30" i="7" s="1"/>
  <c r="H30" i="7" s="1"/>
  <c r="I30" i="7" s="1"/>
  <c r="J30" i="7" s="1"/>
  <c r="K30" i="7" s="1"/>
  <c r="L30" i="7" s="1"/>
  <c r="M30" i="7" s="1"/>
  <c r="N30" i="7" s="1"/>
  <c r="O30" i="7" s="1"/>
  <c r="P30" i="7" s="1"/>
  <c r="B62" i="7" s="1"/>
  <c r="C62" i="7" s="1"/>
  <c r="D62" i="7" s="1"/>
  <c r="E62" i="7" s="1"/>
  <c r="I47" i="7"/>
  <c r="I59" i="7" s="1"/>
  <c r="H43" i="8"/>
  <c r="H44" i="8" s="1"/>
  <c r="H51" i="8" s="1"/>
  <c r="H47" i="8" s="1"/>
  <c r="H59" i="8" s="1"/>
  <c r="F11" i="8"/>
  <c r="F12" i="8" s="1"/>
  <c r="F19" i="8" s="1"/>
  <c r="F29" i="8" s="1"/>
  <c r="K43" i="8"/>
  <c r="K44" i="8" s="1"/>
  <c r="K51" i="8" s="1"/>
  <c r="K61" i="8" s="1"/>
  <c r="H11" i="8"/>
  <c r="H12" i="8" s="1"/>
  <c r="H19" i="8" s="1"/>
  <c r="H15" i="8" s="1"/>
  <c r="H27" i="8" s="1"/>
  <c r="O11" i="8"/>
  <c r="O12" i="8" s="1"/>
  <c r="O19" i="8" s="1"/>
  <c r="O15" i="8" s="1"/>
  <c r="O27" i="8" s="1"/>
  <c r="J15" i="7"/>
  <c r="J27" i="7" s="1"/>
  <c r="N15" i="7"/>
  <c r="N27" i="7" s="1"/>
  <c r="L61" i="7"/>
  <c r="G29" i="8"/>
  <c r="J43" i="8"/>
  <c r="J44" i="8" s="1"/>
  <c r="J51" i="8" s="1"/>
  <c r="J47" i="8" s="1"/>
  <c r="J59" i="8" s="1"/>
  <c r="C43" i="8"/>
  <c r="C44" i="8" s="1"/>
  <c r="C51" i="8" s="1"/>
  <c r="C47" i="8" s="1"/>
  <c r="C59" i="8" s="1"/>
  <c r="I43" i="8"/>
  <c r="I44" i="8" s="1"/>
  <c r="I51" i="8" s="1"/>
  <c r="I47" i="8" s="1"/>
  <c r="I59" i="8" s="1"/>
  <c r="C11" i="8"/>
  <c r="C12" i="8" s="1"/>
  <c r="C19" i="8" s="1"/>
  <c r="C29" i="8" s="1"/>
  <c r="B11" i="8"/>
  <c r="B12" i="8" s="1"/>
  <c r="B19" i="8" s="1"/>
  <c r="B29" i="8" s="1"/>
  <c r="B30" i="8" s="1"/>
  <c r="M11" i="8"/>
  <c r="M12" i="8" s="1"/>
  <c r="M19" i="8" s="1"/>
  <c r="M29" i="8" s="1"/>
  <c r="L43" i="8"/>
  <c r="L44" i="8" s="1"/>
  <c r="L51" i="8" s="1"/>
  <c r="L61" i="8" s="1"/>
  <c r="B5" i="9"/>
  <c r="B9" i="9" s="1"/>
  <c r="C11" i="9" s="1"/>
  <c r="C12" i="9" s="1"/>
  <c r="C19" i="9" s="1"/>
  <c r="I11" i="8"/>
  <c r="I12" i="8" s="1"/>
  <c r="I19" i="8" s="1"/>
  <c r="I15" i="8" s="1"/>
  <c r="I27" i="8" s="1"/>
  <c r="E11" i="8"/>
  <c r="E12" i="8" s="1"/>
  <c r="E19" i="8" s="1"/>
  <c r="E29" i="8" s="1"/>
  <c r="N11" i="8"/>
  <c r="N12" i="8" s="1"/>
  <c r="N19" i="8" s="1"/>
  <c r="N29" i="8" s="1"/>
  <c r="L11" i="8"/>
  <c r="L12" i="8" s="1"/>
  <c r="L19" i="8" s="1"/>
  <c r="L29" i="8" s="1"/>
  <c r="D11" i="8"/>
  <c r="D12" i="8" s="1"/>
  <c r="D19" i="8" s="1"/>
  <c r="D15" i="8" s="1"/>
  <c r="D27" i="8" s="1"/>
  <c r="Q43" i="8"/>
  <c r="Q44" i="8" s="1"/>
  <c r="Q51" i="8" s="1"/>
  <c r="Q61" i="8" s="1"/>
  <c r="N43" i="8"/>
  <c r="N44" i="8" s="1"/>
  <c r="N51" i="8" s="1"/>
  <c r="N61" i="8" s="1"/>
  <c r="O43" i="8"/>
  <c r="O44" i="8" s="1"/>
  <c r="O51" i="8" s="1"/>
  <c r="O61" i="8" s="1"/>
  <c r="E43" i="8"/>
  <c r="E44" i="8" s="1"/>
  <c r="E51" i="8" s="1"/>
  <c r="E47" i="8" s="1"/>
  <c r="E59" i="8" s="1"/>
  <c r="P11" i="8"/>
  <c r="P12" i="8" s="1"/>
  <c r="P19" i="8" s="1"/>
  <c r="P15" i="8" s="1"/>
  <c r="P27" i="8" s="1"/>
  <c r="E15" i="7"/>
  <c r="E27" i="7" s="1"/>
  <c r="D43" i="8"/>
  <c r="D44" i="8" s="1"/>
  <c r="D51" i="8" s="1"/>
  <c r="D47" i="8" s="1"/>
  <c r="D59" i="8" s="1"/>
  <c r="B43" i="8"/>
  <c r="B44" i="8" s="1"/>
  <c r="B51" i="8" s="1"/>
  <c r="B61" i="8" s="1"/>
  <c r="J11" i="8"/>
  <c r="J12" i="8" s="1"/>
  <c r="J19" i="8" s="1"/>
  <c r="J29" i="8" s="1"/>
  <c r="K11" i="8"/>
  <c r="K12" i="8" s="1"/>
  <c r="K19" i="8" s="1"/>
  <c r="K15" i="8" s="1"/>
  <c r="K27" i="8" s="1"/>
  <c r="G43" i="8"/>
  <c r="G44" i="8" s="1"/>
  <c r="G51" i="8" s="1"/>
  <c r="G61" i="8" s="1"/>
  <c r="P43" i="8"/>
  <c r="P44" i="8" s="1"/>
  <c r="P51" i="8" s="1"/>
  <c r="P47" i="8" s="1"/>
  <c r="P59" i="8" s="1"/>
  <c r="M43" i="8"/>
  <c r="M44" i="8" s="1"/>
  <c r="M51" i="8" s="1"/>
  <c r="M47" i="8" s="1"/>
  <c r="M59" i="8" s="1"/>
  <c r="P11" i="4"/>
  <c r="P12" i="4" s="1"/>
  <c r="P19" i="4" s="1"/>
  <c r="P29" i="4" s="1"/>
  <c r="L11" i="4"/>
  <c r="L12" i="4" s="1"/>
  <c r="L19" i="4" s="1"/>
  <c r="L29" i="4" s="1"/>
  <c r="F43" i="4"/>
  <c r="F44" i="4" s="1"/>
  <c r="F51" i="4" s="1"/>
  <c r="F61" i="4" s="1"/>
  <c r="C43" i="4"/>
  <c r="C44" i="4" s="1"/>
  <c r="C51" i="4" s="1"/>
  <c r="C61" i="4" s="1"/>
  <c r="Q43" i="4"/>
  <c r="Q44" i="4" s="1"/>
  <c r="Q51" i="4" s="1"/>
  <c r="Q61" i="4" s="1"/>
  <c r="D43" i="5"/>
  <c r="D44" i="5" s="1"/>
  <c r="D51" i="5" s="1"/>
  <c r="D47" i="5" s="1"/>
  <c r="D59" i="5" s="1"/>
  <c r="K43" i="4"/>
  <c r="K44" i="4" s="1"/>
  <c r="K51" i="4" s="1"/>
  <c r="M11" i="4"/>
  <c r="M12" i="4" s="1"/>
  <c r="M19" i="4" s="1"/>
  <c r="M29" i="4" s="1"/>
  <c r="L11" i="5"/>
  <c r="L12" i="5" s="1"/>
  <c r="L19" i="5" s="1"/>
  <c r="L29" i="5" s="1"/>
  <c r="H43" i="5"/>
  <c r="H44" i="5" s="1"/>
  <c r="H51" i="5" s="1"/>
  <c r="H47" i="5" s="1"/>
  <c r="H59" i="5" s="1"/>
  <c r="C56" i="3"/>
  <c r="O11" i="5"/>
  <c r="O12" i="5" s="1"/>
  <c r="O19" i="5" s="1"/>
  <c r="O15" i="5" s="1"/>
  <c r="O27" i="5" s="1"/>
  <c r="F43" i="5"/>
  <c r="F44" i="5" s="1"/>
  <c r="F51" i="5" s="1"/>
  <c r="F61" i="5" s="1"/>
  <c r="C24" i="3"/>
  <c r="F24" i="3"/>
  <c r="K24" i="3"/>
  <c r="B11" i="5"/>
  <c r="B12" i="5" s="1"/>
  <c r="B19" i="5" s="1"/>
  <c r="B29" i="5" s="1"/>
  <c r="B30" i="5" s="1"/>
  <c r="O43" i="5"/>
  <c r="O44" i="5" s="1"/>
  <c r="O51" i="5" s="1"/>
  <c r="O61" i="5" s="1"/>
  <c r="I61" i="5"/>
  <c r="D11" i="4"/>
  <c r="D12" i="4" s="1"/>
  <c r="D19" i="4" s="1"/>
  <c r="D29" i="4" s="1"/>
  <c r="F11" i="4"/>
  <c r="F12" i="4" s="1"/>
  <c r="F19" i="4" s="1"/>
  <c r="F15" i="4" s="1"/>
  <c r="F27" i="4" s="1"/>
  <c r="I11" i="4"/>
  <c r="I12" i="4" s="1"/>
  <c r="I19" i="4" s="1"/>
  <c r="I29" i="4" s="1"/>
  <c r="I43" i="4"/>
  <c r="I44" i="4" s="1"/>
  <c r="I51" i="4" s="1"/>
  <c r="I47" i="4" s="1"/>
  <c r="I59" i="4" s="1"/>
  <c r="N11" i="4"/>
  <c r="N12" i="4" s="1"/>
  <c r="N19" i="4" s="1"/>
  <c r="N29" i="4" s="1"/>
  <c r="H11" i="4"/>
  <c r="H12" i="4" s="1"/>
  <c r="H19" i="4" s="1"/>
  <c r="H29" i="4" s="1"/>
  <c r="B43" i="4"/>
  <c r="B44" i="4" s="1"/>
  <c r="B51" i="4" s="1"/>
  <c r="B61" i="4" s="1"/>
  <c r="D43" i="4"/>
  <c r="D44" i="4" s="1"/>
  <c r="D51" i="4" s="1"/>
  <c r="D61" i="4" s="1"/>
  <c r="K11" i="4"/>
  <c r="K12" i="4" s="1"/>
  <c r="K19" i="4" s="1"/>
  <c r="K15" i="4" s="1"/>
  <c r="K27" i="4" s="1"/>
  <c r="G43" i="4"/>
  <c r="G44" i="4" s="1"/>
  <c r="G51" i="4" s="1"/>
  <c r="G61" i="4" s="1"/>
  <c r="E11" i="4"/>
  <c r="E12" i="4" s="1"/>
  <c r="E19" i="4" s="1"/>
  <c r="E29" i="4" s="1"/>
  <c r="E43" i="4"/>
  <c r="E44" i="4" s="1"/>
  <c r="E51" i="4" s="1"/>
  <c r="E61" i="4" s="1"/>
  <c r="J43" i="4"/>
  <c r="J44" i="4" s="1"/>
  <c r="J51" i="4" s="1"/>
  <c r="J47" i="4" s="1"/>
  <c r="J59" i="4" s="1"/>
  <c r="B11" i="4"/>
  <c r="B12" i="4" s="1"/>
  <c r="B19" i="4" s="1"/>
  <c r="B15" i="4" s="1"/>
  <c r="B27" i="4" s="1"/>
  <c r="G11" i="4"/>
  <c r="G12" i="4" s="1"/>
  <c r="G19" i="4" s="1"/>
  <c r="G15" i="4" s="1"/>
  <c r="G27" i="4" s="1"/>
  <c r="H43" i="4"/>
  <c r="H44" i="4" s="1"/>
  <c r="H51" i="4" s="1"/>
  <c r="H61" i="4" s="1"/>
  <c r="J11" i="4"/>
  <c r="J12" i="4" s="1"/>
  <c r="J19" i="4" s="1"/>
  <c r="J29" i="4" s="1"/>
  <c r="O43" i="4"/>
  <c r="O44" i="4" s="1"/>
  <c r="O51" i="4" s="1"/>
  <c r="O47" i="4" s="1"/>
  <c r="O59" i="4" s="1"/>
  <c r="M43" i="4"/>
  <c r="M44" i="4" s="1"/>
  <c r="M51" i="4" s="1"/>
  <c r="M47" i="4" s="1"/>
  <c r="M59" i="4" s="1"/>
  <c r="L43" i="4"/>
  <c r="L44" i="4" s="1"/>
  <c r="L51" i="4" s="1"/>
  <c r="D11" i="5"/>
  <c r="D12" i="5" s="1"/>
  <c r="D19" i="5" s="1"/>
  <c r="D15" i="5" s="1"/>
  <c r="D27" i="5" s="1"/>
  <c r="G11" i="5"/>
  <c r="G12" i="5" s="1"/>
  <c r="G19" i="5" s="1"/>
  <c r="G29" i="5" s="1"/>
  <c r="K43" i="5"/>
  <c r="K44" i="5" s="1"/>
  <c r="K51" i="5" s="1"/>
  <c r="K61" i="5" s="1"/>
  <c r="M43" i="5"/>
  <c r="M44" i="5" s="1"/>
  <c r="M51" i="5" s="1"/>
  <c r="M47" i="5" s="1"/>
  <c r="M59" i="5" s="1"/>
  <c r="N43" i="5"/>
  <c r="N44" i="5" s="1"/>
  <c r="N51" i="5" s="1"/>
  <c r="N47" i="5" s="1"/>
  <c r="N59" i="5" s="1"/>
  <c r="I11" i="5"/>
  <c r="I12" i="5" s="1"/>
  <c r="I19" i="5" s="1"/>
  <c r="I29" i="5" s="1"/>
  <c r="E11" i="5"/>
  <c r="E12" i="5" s="1"/>
  <c r="E19" i="5" s="1"/>
  <c r="E29" i="5" s="1"/>
  <c r="P11" i="5"/>
  <c r="P12" i="5" s="1"/>
  <c r="P19" i="5" s="1"/>
  <c r="P15" i="5" s="1"/>
  <c r="P27" i="5" s="1"/>
  <c r="P43" i="5"/>
  <c r="P44" i="5" s="1"/>
  <c r="P51" i="5" s="1"/>
  <c r="P61" i="5" s="1"/>
  <c r="C43" i="5"/>
  <c r="C44" i="5" s="1"/>
  <c r="C51" i="5" s="1"/>
  <c r="C61" i="5" s="1"/>
  <c r="Q43" i="5"/>
  <c r="Q44" i="5" s="1"/>
  <c r="Q51" i="5" s="1"/>
  <c r="Q47" i="5" s="1"/>
  <c r="Q59" i="5" s="1"/>
  <c r="J43" i="5"/>
  <c r="J44" i="5" s="1"/>
  <c r="J51" i="5" s="1"/>
  <c r="J47" i="5" s="1"/>
  <c r="J59" i="5" s="1"/>
  <c r="M11" i="5"/>
  <c r="M12" i="5" s="1"/>
  <c r="M19" i="5" s="1"/>
  <c r="M15" i="5" s="1"/>
  <c r="M27" i="5" s="1"/>
  <c r="C11" i="5"/>
  <c r="C12" i="5" s="1"/>
  <c r="C19" i="5" s="1"/>
  <c r="C15" i="5" s="1"/>
  <c r="C27" i="5" s="1"/>
  <c r="H11" i="5"/>
  <c r="H12" i="5" s="1"/>
  <c r="H19" i="5" s="1"/>
  <c r="H15" i="5" s="1"/>
  <c r="H27" i="5" s="1"/>
  <c r="F11" i="5"/>
  <c r="F12" i="5" s="1"/>
  <c r="F19" i="5" s="1"/>
  <c r="F29" i="5" s="1"/>
  <c r="L43" i="5"/>
  <c r="L44" i="5" s="1"/>
  <c r="L51" i="5" s="1"/>
  <c r="L47" i="5" s="1"/>
  <c r="L59" i="5" s="1"/>
  <c r="J11" i="5"/>
  <c r="J12" i="5" s="1"/>
  <c r="J19" i="5" s="1"/>
  <c r="J15" i="5" s="1"/>
  <c r="J27" i="5" s="1"/>
  <c r="G43" i="5"/>
  <c r="G44" i="5" s="1"/>
  <c r="G51" i="5" s="1"/>
  <c r="G61" i="5" s="1"/>
  <c r="N11" i="5"/>
  <c r="N12" i="5" s="1"/>
  <c r="N19" i="5" s="1"/>
  <c r="N15" i="5" s="1"/>
  <c r="N27" i="5" s="1"/>
  <c r="K11" i="5"/>
  <c r="K12" i="5" s="1"/>
  <c r="K19" i="5" s="1"/>
  <c r="K29" i="5" s="1"/>
  <c r="B43" i="5"/>
  <c r="B44" i="5" s="1"/>
  <c r="B51" i="5" s="1"/>
  <c r="B61" i="5" s="1"/>
  <c r="E43" i="5"/>
  <c r="E44" i="5" s="1"/>
  <c r="E51" i="5" s="1"/>
  <c r="E61" i="5" s="1"/>
  <c r="Q47" i="2"/>
  <c r="Q59" i="2" s="1"/>
  <c r="K20" i="1"/>
  <c r="K35" i="1" s="1"/>
  <c r="K36" i="1" s="1"/>
  <c r="E56" i="3"/>
  <c r="D56" i="3"/>
  <c r="I61" i="2"/>
  <c r="J24" i="3"/>
  <c r="E24" i="3"/>
  <c r="B56" i="3"/>
  <c r="I56" i="3"/>
  <c r="L24" i="3"/>
  <c r="M24" i="3"/>
  <c r="M56" i="3"/>
  <c r="K56" i="3"/>
  <c r="N24" i="3"/>
  <c r="H24" i="3"/>
  <c r="P24" i="3"/>
  <c r="G56" i="3"/>
  <c r="B24" i="3"/>
  <c r="Q56" i="3"/>
  <c r="O24" i="3"/>
  <c r="J56" i="3"/>
  <c r="I24" i="3"/>
  <c r="N56" i="3"/>
  <c r="G24" i="3"/>
  <c r="O56" i="3"/>
  <c r="L56" i="3"/>
  <c r="D24" i="3"/>
  <c r="P56" i="3"/>
  <c r="F56" i="3"/>
  <c r="C10" i="4"/>
  <c r="R68" i="4" s="1"/>
  <c r="N20" i="1"/>
  <c r="N35" i="1" s="1"/>
  <c r="N36" i="1" s="1"/>
  <c r="L20" i="1"/>
  <c r="L42" i="1" s="1"/>
  <c r="P27" i="1"/>
  <c r="P20" i="1"/>
  <c r="I27" i="1"/>
  <c r="M59" i="1"/>
  <c r="M67" i="1" s="1"/>
  <c r="M68" i="1" s="1"/>
  <c r="O61" i="2"/>
  <c r="H20" i="1"/>
  <c r="H35" i="1" s="1"/>
  <c r="H36" i="1" s="1"/>
  <c r="K59" i="2"/>
  <c r="K67" i="2" s="1"/>
  <c r="K68" i="2" s="1"/>
  <c r="K69" i="2" s="1"/>
  <c r="G59" i="1"/>
  <c r="H15" i="2"/>
  <c r="H27" i="2" s="1"/>
  <c r="K52" i="1"/>
  <c r="K74" i="1" s="1"/>
  <c r="J47" i="2"/>
  <c r="J52" i="2" s="1"/>
  <c r="J74" i="2" s="1"/>
  <c r="L61" i="2"/>
  <c r="K61" i="2"/>
  <c r="J29" i="2"/>
  <c r="L20" i="2"/>
  <c r="L35" i="2" s="1"/>
  <c r="L36" i="2" s="1"/>
  <c r="D30" i="3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B62" i="3" s="1"/>
  <c r="C62" i="3" s="1"/>
  <c r="D62" i="3" s="1"/>
  <c r="E62" i="3" s="1"/>
  <c r="F62" i="3" s="1"/>
  <c r="G62" i="3" s="1"/>
  <c r="H62" i="3" s="1"/>
  <c r="I62" i="3" s="1"/>
  <c r="J62" i="3" s="1"/>
  <c r="K62" i="3" s="1"/>
  <c r="L62" i="3" s="1"/>
  <c r="M62" i="3" s="1"/>
  <c r="N62" i="3" s="1"/>
  <c r="O62" i="3" s="1"/>
  <c r="P62" i="3" s="1"/>
  <c r="Q62" i="3" s="1"/>
  <c r="P4" i="3" s="1"/>
  <c r="D4" i="3" s="1"/>
  <c r="O20" i="1"/>
  <c r="O35" i="1" s="1"/>
  <c r="O36" i="1" s="1"/>
  <c r="Q52" i="1"/>
  <c r="Q67" i="1" s="1"/>
  <c r="Q68" i="1" s="1"/>
  <c r="O15" i="2"/>
  <c r="O20" i="2" s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B62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G9" i="1" s="1"/>
  <c r="G10" i="1" s="1"/>
  <c r="D5" i="1" s="1"/>
  <c r="B47" i="2"/>
  <c r="B59" i="2" s="1"/>
  <c r="B52" i="1"/>
  <c r="B67" i="1" s="1"/>
  <c r="B68" i="1" s="1"/>
  <c r="C27" i="1"/>
  <c r="C20" i="1"/>
  <c r="F61" i="2"/>
  <c r="D27" i="1"/>
  <c r="I1" i="12"/>
  <c r="C9" i="12" s="1"/>
  <c r="E9" i="12" s="1"/>
  <c r="E10" i="12" s="1"/>
  <c r="C9" i="11"/>
  <c r="E9" i="11" s="1"/>
  <c r="E10" i="11" s="1"/>
  <c r="H61" i="2"/>
  <c r="E47" i="2"/>
  <c r="E52" i="2" s="1"/>
  <c r="M15" i="2"/>
  <c r="M27" i="2" s="1"/>
  <c r="F29" i="2"/>
  <c r="G47" i="2"/>
  <c r="G59" i="2" s="1"/>
  <c r="P29" i="2"/>
  <c r="L29" i="2"/>
  <c r="D15" i="2"/>
  <c r="D29" i="2"/>
  <c r="P47" i="2"/>
  <c r="P61" i="2"/>
  <c r="E15" i="2"/>
  <c r="E29" i="2"/>
  <c r="I15" i="2"/>
  <c r="I29" i="2"/>
  <c r="B15" i="2"/>
  <c r="B29" i="2"/>
  <c r="B30" i="2" s="1"/>
  <c r="C61" i="2"/>
  <c r="C47" i="2"/>
  <c r="C15" i="2"/>
  <c r="C29" i="2"/>
  <c r="G15" i="2"/>
  <c r="G29" i="2"/>
  <c r="K15" i="2"/>
  <c r="K29" i="2"/>
  <c r="D47" i="2"/>
  <c r="D61" i="2"/>
  <c r="I2" i="6"/>
  <c r="C10" i="5"/>
  <c r="R68" i="5" s="1"/>
  <c r="D10" i="4"/>
  <c r="L3" i="5"/>
  <c r="R64" i="3"/>
  <c r="R65" i="3" s="1"/>
  <c r="R66" i="3" s="1"/>
  <c r="H59" i="2"/>
  <c r="H52" i="2"/>
  <c r="P27" i="7"/>
  <c r="J58" i="3"/>
  <c r="D58" i="3"/>
  <c r="N26" i="3"/>
  <c r="C58" i="3"/>
  <c r="J26" i="3"/>
  <c r="H26" i="3"/>
  <c r="F26" i="3"/>
  <c r="E26" i="3"/>
  <c r="D26" i="3"/>
  <c r="H58" i="3"/>
  <c r="H63" i="3" s="1"/>
  <c r="H64" i="3" s="1"/>
  <c r="H65" i="3" s="1"/>
  <c r="I26" i="3"/>
  <c r="P58" i="3"/>
  <c r="O26" i="3"/>
  <c r="M26" i="3"/>
  <c r="L58" i="3"/>
  <c r="O58" i="3"/>
  <c r="G26" i="3"/>
  <c r="L26" i="3"/>
  <c r="B26" i="3"/>
  <c r="K26" i="3"/>
  <c r="P26" i="3"/>
  <c r="M58" i="3"/>
  <c r="E58" i="3"/>
  <c r="C26" i="3"/>
  <c r="B58" i="3"/>
  <c r="Q58" i="3"/>
  <c r="K58" i="3"/>
  <c r="F58" i="3"/>
  <c r="I58" i="3"/>
  <c r="G58" i="3"/>
  <c r="N58" i="3"/>
  <c r="J20" i="2"/>
  <c r="J27" i="2"/>
  <c r="P27" i="2"/>
  <c r="P20" i="2"/>
  <c r="O52" i="2"/>
  <c r="O59" i="2"/>
  <c r="G27" i="3"/>
  <c r="F52" i="2"/>
  <c r="F59" i="2"/>
  <c r="P59" i="3"/>
  <c r="Q59" i="3"/>
  <c r="F27" i="3"/>
  <c r="B27" i="7"/>
  <c r="I29" i="6"/>
  <c r="I15" i="6"/>
  <c r="O61" i="6"/>
  <c r="P29" i="6"/>
  <c r="P15" i="6"/>
  <c r="C61" i="6"/>
  <c r="I59" i="2"/>
  <c r="I52" i="2"/>
  <c r="D61" i="6"/>
  <c r="D29" i="6"/>
  <c r="D15" i="6"/>
  <c r="I61" i="6"/>
  <c r="B15" i="6"/>
  <c r="B29" i="6"/>
  <c r="B30" i="6" s="1"/>
  <c r="L59" i="2"/>
  <c r="L52" i="2"/>
  <c r="K59" i="3"/>
  <c r="L59" i="3"/>
  <c r="G27" i="8"/>
  <c r="D9" i="6"/>
  <c r="L2" i="7"/>
  <c r="I27" i="3"/>
  <c r="M52" i="2"/>
  <c r="M59" i="2"/>
  <c r="B59" i="3"/>
  <c r="C59" i="3"/>
  <c r="N35" i="2"/>
  <c r="N36" i="2" s="1"/>
  <c r="N42" i="2"/>
  <c r="E27" i="3"/>
  <c r="P27" i="3"/>
  <c r="O59" i="7"/>
  <c r="M61" i="6"/>
  <c r="J61" i="6"/>
  <c r="C15" i="6"/>
  <c r="C29" i="6"/>
  <c r="B61" i="6"/>
  <c r="E61" i="6"/>
  <c r="F20" i="2"/>
  <c r="F27" i="2"/>
  <c r="M27" i="3"/>
  <c r="J27" i="3"/>
  <c r="J10" i="4"/>
  <c r="M1" i="5"/>
  <c r="H27" i="3"/>
  <c r="K29" i="6"/>
  <c r="K15" i="6"/>
  <c r="N61" i="6"/>
  <c r="P61" i="6"/>
  <c r="L61" i="6"/>
  <c r="E29" i="6"/>
  <c r="E15" i="6"/>
  <c r="K61" i="6"/>
  <c r="H61" i="6"/>
  <c r="N67" i="2"/>
  <c r="N68" i="2" s="1"/>
  <c r="N74" i="2"/>
  <c r="L27" i="3"/>
  <c r="I67" i="1"/>
  <c r="I68" i="1" s="1"/>
  <c r="I74" i="1"/>
  <c r="M74" i="1"/>
  <c r="C67" i="1"/>
  <c r="C68" i="1" s="1"/>
  <c r="C74" i="1"/>
  <c r="P67" i="1"/>
  <c r="P68" i="1" s="1"/>
  <c r="P74" i="1"/>
  <c r="J67" i="1"/>
  <c r="J68" i="1" s="1"/>
  <c r="J74" i="1"/>
  <c r="H67" i="1"/>
  <c r="H68" i="1" s="1"/>
  <c r="H74" i="1"/>
  <c r="N74" i="1"/>
  <c r="N67" i="1"/>
  <c r="N68" i="1" s="1"/>
  <c r="J35" i="1"/>
  <c r="J36" i="1" s="1"/>
  <c r="J42" i="1"/>
  <c r="F29" i="6" l="1"/>
  <c r="G67" i="1"/>
  <c r="G68" i="1" s="1"/>
  <c r="O74" i="1"/>
  <c r="J29" i="6"/>
  <c r="O15" i="6"/>
  <c r="F74" i="1"/>
  <c r="D67" i="1"/>
  <c r="D68" i="1" s="1"/>
  <c r="D69" i="1" s="1"/>
  <c r="B35" i="1"/>
  <c r="B36" i="1" s="1"/>
  <c r="B37" i="1" s="1"/>
  <c r="M35" i="1"/>
  <c r="M36" i="1" s="1"/>
  <c r="M38" i="1" s="1"/>
  <c r="M39" i="1" s="1"/>
  <c r="L67" i="1"/>
  <c r="L68" i="1" s="1"/>
  <c r="L69" i="1" s="1"/>
  <c r="I35" i="1"/>
  <c r="I36" i="1" s="1"/>
  <c r="I38" i="1" s="1"/>
  <c r="I39" i="1" s="1"/>
  <c r="G42" i="1"/>
  <c r="O15" i="4"/>
  <c r="O27" i="4" s="1"/>
  <c r="E74" i="1"/>
  <c r="D20" i="1"/>
  <c r="D35" i="1" s="1"/>
  <c r="D36" i="1" s="1"/>
  <c r="P61" i="4"/>
  <c r="E20" i="1"/>
  <c r="G34" i="1"/>
  <c r="G35" i="1" s="1"/>
  <c r="G36" i="1" s="1"/>
  <c r="F20" i="1"/>
  <c r="C63" i="3"/>
  <c r="C64" i="3" s="1"/>
  <c r="C65" i="3" s="1"/>
  <c r="C66" i="3" s="1"/>
  <c r="F47" i="4"/>
  <c r="F59" i="4" s="1"/>
  <c r="B15" i="8"/>
  <c r="B27" i="8" s="1"/>
  <c r="B47" i="8"/>
  <c r="B59" i="8" s="1"/>
  <c r="D29" i="8"/>
  <c r="P61" i="8"/>
  <c r="F62" i="7"/>
  <c r="G62" i="7" s="1"/>
  <c r="H62" i="7" s="1"/>
  <c r="I62" i="7" s="1"/>
  <c r="J62" i="7" s="1"/>
  <c r="K62" i="7" s="1"/>
  <c r="F15" i="8"/>
  <c r="F27" i="8" s="1"/>
  <c r="F31" i="3"/>
  <c r="F32" i="3" s="1"/>
  <c r="F33" i="3" s="1"/>
  <c r="F34" i="3" s="1"/>
  <c r="J61" i="8"/>
  <c r="F47" i="8"/>
  <c r="F59" i="8" s="1"/>
  <c r="E61" i="8"/>
  <c r="I29" i="8"/>
  <c r="C30" i="8"/>
  <c r="L62" i="7"/>
  <c r="M62" i="7" s="1"/>
  <c r="N62" i="7" s="1"/>
  <c r="O62" i="7" s="1"/>
  <c r="P62" i="7" s="1"/>
  <c r="Q62" i="7" s="1"/>
  <c r="P4" i="7" s="1"/>
  <c r="D4" i="7" s="1"/>
  <c r="N15" i="8"/>
  <c r="N27" i="8" s="1"/>
  <c r="H29" i="8"/>
  <c r="N47" i="8"/>
  <c r="N59" i="8" s="1"/>
  <c r="M43" i="9"/>
  <c r="M44" i="9" s="1"/>
  <c r="M51" i="9" s="1"/>
  <c r="M47" i="9" s="1"/>
  <c r="J63" i="3"/>
  <c r="J64" i="3" s="1"/>
  <c r="J65" i="3" s="1"/>
  <c r="J66" i="3" s="1"/>
  <c r="Q43" i="9"/>
  <c r="Q44" i="9" s="1"/>
  <c r="Q51" i="9" s="1"/>
  <c r="Q47" i="9" s="1"/>
  <c r="H61" i="5"/>
  <c r="G47" i="8"/>
  <c r="G59" i="8" s="1"/>
  <c r="B47" i="4"/>
  <c r="B59" i="4" s="1"/>
  <c r="E15" i="4"/>
  <c r="E27" i="4" s="1"/>
  <c r="D11" i="9"/>
  <c r="D12" i="9" s="1"/>
  <c r="D19" i="9" s="1"/>
  <c r="D29" i="9" s="1"/>
  <c r="L11" i="9"/>
  <c r="L12" i="9" s="1"/>
  <c r="L19" i="9" s="1"/>
  <c r="L29" i="9" s="1"/>
  <c r="N43" i="9"/>
  <c r="N44" i="9" s="1"/>
  <c r="N51" i="9" s="1"/>
  <c r="N61" i="9" s="1"/>
  <c r="J11" i="9"/>
  <c r="J12" i="9" s="1"/>
  <c r="J19" i="9" s="1"/>
  <c r="J15" i="9" s="1"/>
  <c r="B43" i="9"/>
  <c r="B44" i="9" s="1"/>
  <c r="B51" i="9" s="1"/>
  <c r="B61" i="9" s="1"/>
  <c r="K43" i="9"/>
  <c r="K44" i="9" s="1"/>
  <c r="K51" i="9" s="1"/>
  <c r="K61" i="9" s="1"/>
  <c r="D63" i="3"/>
  <c r="D64" i="3" s="1"/>
  <c r="D65" i="3" s="1"/>
  <c r="D66" i="3" s="1"/>
  <c r="L15" i="8"/>
  <c r="L27" i="8" s="1"/>
  <c r="G11" i="9"/>
  <c r="G12" i="9" s="1"/>
  <c r="G19" i="9" s="1"/>
  <c r="G29" i="9" s="1"/>
  <c r="O43" i="9"/>
  <c r="O44" i="9" s="1"/>
  <c r="O51" i="9" s="1"/>
  <c r="O61" i="9" s="1"/>
  <c r="P11" i="9"/>
  <c r="P12" i="9" s="1"/>
  <c r="P19" i="9" s="1"/>
  <c r="P15" i="9" s="1"/>
  <c r="D43" i="9"/>
  <c r="D44" i="9" s="1"/>
  <c r="D51" i="9" s="1"/>
  <c r="D61" i="9" s="1"/>
  <c r="I43" i="9"/>
  <c r="I44" i="9" s="1"/>
  <c r="I51" i="9" s="1"/>
  <c r="I47" i="9" s="1"/>
  <c r="L43" i="9"/>
  <c r="L44" i="9" s="1"/>
  <c r="L51" i="9" s="1"/>
  <c r="L47" i="9" s="1"/>
  <c r="F43" i="9"/>
  <c r="F44" i="9" s="1"/>
  <c r="F51" i="9" s="1"/>
  <c r="F61" i="9" s="1"/>
  <c r="O11" i="9"/>
  <c r="O12" i="9" s="1"/>
  <c r="O19" i="9" s="1"/>
  <c r="O29" i="9" s="1"/>
  <c r="D61" i="8"/>
  <c r="H61" i="8"/>
  <c r="L15" i="4"/>
  <c r="L27" i="4" s="1"/>
  <c r="H29" i="5"/>
  <c r="Q61" i="5"/>
  <c r="D61" i="5"/>
  <c r="O47" i="8"/>
  <c r="O59" i="8" s="1"/>
  <c r="H43" i="9"/>
  <c r="H44" i="9" s="1"/>
  <c r="H51" i="9" s="1"/>
  <c r="H61" i="9" s="1"/>
  <c r="C31" i="3"/>
  <c r="C32" i="3" s="1"/>
  <c r="C33" i="3" s="1"/>
  <c r="C15" i="8"/>
  <c r="C27" i="8" s="1"/>
  <c r="O29" i="8"/>
  <c r="E15" i="5"/>
  <c r="E27" i="5" s="1"/>
  <c r="B5" i="10"/>
  <c r="B5" i="11" s="1"/>
  <c r="B5" i="12" s="1"/>
  <c r="B9" i="12" s="1"/>
  <c r="P43" i="9"/>
  <c r="P44" i="9" s="1"/>
  <c r="P51" i="9" s="1"/>
  <c r="P61" i="9" s="1"/>
  <c r="J43" i="9"/>
  <c r="J44" i="9" s="1"/>
  <c r="J51" i="9" s="1"/>
  <c r="J47" i="9" s="1"/>
  <c r="I11" i="9"/>
  <c r="I12" i="9" s="1"/>
  <c r="I19" i="9" s="1"/>
  <c r="I15" i="9" s="1"/>
  <c r="M11" i="9"/>
  <c r="M12" i="9" s="1"/>
  <c r="M19" i="9" s="1"/>
  <c r="M29" i="9" s="1"/>
  <c r="H11" i="9"/>
  <c r="H12" i="9" s="1"/>
  <c r="H19" i="9" s="1"/>
  <c r="H29" i="9" s="1"/>
  <c r="E43" i="9"/>
  <c r="E44" i="9" s="1"/>
  <c r="E51" i="9" s="1"/>
  <c r="E47" i="9" s="1"/>
  <c r="E11" i="9"/>
  <c r="E12" i="9" s="1"/>
  <c r="E19" i="9" s="1"/>
  <c r="E29" i="9" s="1"/>
  <c r="F11" i="9"/>
  <c r="F12" i="9" s="1"/>
  <c r="F19" i="9" s="1"/>
  <c r="F15" i="9" s="1"/>
  <c r="K11" i="9"/>
  <c r="K12" i="9" s="1"/>
  <c r="K19" i="9" s="1"/>
  <c r="K29" i="9" s="1"/>
  <c r="B11" i="9"/>
  <c r="B12" i="9" s="1"/>
  <c r="B19" i="9" s="1"/>
  <c r="B29" i="9" s="1"/>
  <c r="B30" i="9" s="1"/>
  <c r="G43" i="9"/>
  <c r="G44" i="9" s="1"/>
  <c r="G51" i="9" s="1"/>
  <c r="G61" i="9" s="1"/>
  <c r="N11" i="9"/>
  <c r="N12" i="9" s="1"/>
  <c r="N19" i="9" s="1"/>
  <c r="N29" i="9" s="1"/>
  <c r="C43" i="9"/>
  <c r="C44" i="9" s="1"/>
  <c r="C51" i="9" s="1"/>
  <c r="C61" i="9" s="1"/>
  <c r="K47" i="5"/>
  <c r="K59" i="5" s="1"/>
  <c r="O47" i="5"/>
  <c r="O59" i="5" s="1"/>
  <c r="M15" i="8"/>
  <c r="M27" i="8" s="1"/>
  <c r="K47" i="8"/>
  <c r="K59" i="8" s="1"/>
  <c r="J15" i="8"/>
  <c r="J27" i="8" s="1"/>
  <c r="E15" i="8"/>
  <c r="E27" i="8" s="1"/>
  <c r="P29" i="8"/>
  <c r="L31" i="3"/>
  <c r="L32" i="3" s="1"/>
  <c r="L33" i="3" s="1"/>
  <c r="L34" i="3" s="1"/>
  <c r="P15" i="4"/>
  <c r="P27" i="4" s="1"/>
  <c r="Q47" i="4"/>
  <c r="Q59" i="4" s="1"/>
  <c r="I61" i="8"/>
  <c r="G29" i="4"/>
  <c r="C61" i="8"/>
  <c r="K29" i="8"/>
  <c r="M61" i="4"/>
  <c r="M61" i="8"/>
  <c r="L47" i="8"/>
  <c r="L59" i="8" s="1"/>
  <c r="M15" i="4"/>
  <c r="M27" i="4" s="1"/>
  <c r="O29" i="5"/>
  <c r="C47" i="4"/>
  <c r="C59" i="4" s="1"/>
  <c r="E47" i="5"/>
  <c r="E59" i="5" s="1"/>
  <c r="B15" i="5"/>
  <c r="B27" i="5" s="1"/>
  <c r="I63" i="3"/>
  <c r="I64" i="3" s="1"/>
  <c r="I65" i="3" s="1"/>
  <c r="F29" i="4"/>
  <c r="G15" i="5"/>
  <c r="G27" i="5" s="1"/>
  <c r="K42" i="1"/>
  <c r="M63" i="3"/>
  <c r="M64" i="3" s="1"/>
  <c r="M65" i="3" s="1"/>
  <c r="I15" i="5"/>
  <c r="I27" i="5" s="1"/>
  <c r="B29" i="4"/>
  <c r="B30" i="4" s="1"/>
  <c r="C30" i="4" s="1"/>
  <c r="D30" i="4" s="1"/>
  <c r="E30" i="4" s="1"/>
  <c r="G47" i="5"/>
  <c r="G59" i="5" s="1"/>
  <c r="G47" i="4"/>
  <c r="G59" i="4" s="1"/>
  <c r="K47" i="4"/>
  <c r="K59" i="4" s="1"/>
  <c r="K61" i="4"/>
  <c r="B63" i="3"/>
  <c r="B64" i="3" s="1"/>
  <c r="B65" i="3" s="1"/>
  <c r="B66" i="3" s="1"/>
  <c r="P31" i="3"/>
  <c r="P32" i="3" s="1"/>
  <c r="P33" i="3" s="1"/>
  <c r="P34" i="3" s="1"/>
  <c r="D31" i="3"/>
  <c r="D32" i="3" s="1"/>
  <c r="D33" i="3" s="1"/>
  <c r="O61" i="4"/>
  <c r="C29" i="5"/>
  <c r="C30" i="5" s="1"/>
  <c r="N15" i="4"/>
  <c r="N27" i="4" s="1"/>
  <c r="J61" i="4"/>
  <c r="D15" i="4"/>
  <c r="D27" i="4" s="1"/>
  <c r="Q52" i="2"/>
  <c r="Q74" i="2" s="1"/>
  <c r="F63" i="3"/>
  <c r="F64" i="3" s="1"/>
  <c r="F65" i="3" s="1"/>
  <c r="L61" i="5"/>
  <c r="K31" i="3"/>
  <c r="K32" i="3" s="1"/>
  <c r="K33" i="3" s="1"/>
  <c r="K20" i="3" s="1"/>
  <c r="O63" i="3"/>
  <c r="O64" i="3" s="1"/>
  <c r="O65" i="3" s="1"/>
  <c r="O52" i="3" s="1"/>
  <c r="E31" i="3"/>
  <c r="E32" i="3" s="1"/>
  <c r="E33" i="3" s="1"/>
  <c r="E34" i="3" s="1"/>
  <c r="D29" i="5"/>
  <c r="P47" i="5"/>
  <c r="P59" i="5" s="1"/>
  <c r="K15" i="5"/>
  <c r="K27" i="5" s="1"/>
  <c r="M31" i="3"/>
  <c r="M32" i="3" s="1"/>
  <c r="M33" i="3" s="1"/>
  <c r="M34" i="3" s="1"/>
  <c r="H31" i="3"/>
  <c r="H32" i="3" s="1"/>
  <c r="H33" i="3" s="1"/>
  <c r="H34" i="3" s="1"/>
  <c r="N61" i="5"/>
  <c r="K29" i="4"/>
  <c r="L47" i="4"/>
  <c r="L59" i="4" s="1"/>
  <c r="L61" i="4"/>
  <c r="B47" i="5"/>
  <c r="B59" i="5" s="1"/>
  <c r="I61" i="4"/>
  <c r="D47" i="4"/>
  <c r="D59" i="4" s="1"/>
  <c r="E47" i="4"/>
  <c r="E59" i="4" s="1"/>
  <c r="H47" i="4"/>
  <c r="H59" i="4" s="1"/>
  <c r="J29" i="5"/>
  <c r="F15" i="5"/>
  <c r="F27" i="5" s="1"/>
  <c r="J61" i="5"/>
  <c r="M29" i="5"/>
  <c r="N29" i="5"/>
  <c r="M61" i="5"/>
  <c r="P29" i="5"/>
  <c r="E63" i="3"/>
  <c r="E64" i="3" s="1"/>
  <c r="E65" i="3" s="1"/>
  <c r="E52" i="3" s="1"/>
  <c r="G31" i="3"/>
  <c r="G32" i="3" s="1"/>
  <c r="G33" i="3" s="1"/>
  <c r="G34" i="3" s="1"/>
  <c r="O31" i="3"/>
  <c r="O32" i="3" s="1"/>
  <c r="O33" i="3" s="1"/>
  <c r="J31" i="3"/>
  <c r="J32" i="3" s="1"/>
  <c r="J33" i="3" s="1"/>
  <c r="J34" i="3" s="1"/>
  <c r="B31" i="3"/>
  <c r="B32" i="3" s="1"/>
  <c r="B33" i="3" s="1"/>
  <c r="B34" i="3" s="1"/>
  <c r="N31" i="3"/>
  <c r="N32" i="3" s="1"/>
  <c r="N33" i="3" s="1"/>
  <c r="N34" i="3" s="1"/>
  <c r="N42" i="1"/>
  <c r="N63" i="3"/>
  <c r="N64" i="3" s="1"/>
  <c r="N65" i="3" s="1"/>
  <c r="K63" i="3"/>
  <c r="K64" i="3" s="1"/>
  <c r="K65" i="3" s="1"/>
  <c r="K66" i="3" s="1"/>
  <c r="L63" i="3"/>
  <c r="L64" i="3" s="1"/>
  <c r="L65" i="3" s="1"/>
  <c r="L66" i="3" s="1"/>
  <c r="I31" i="3"/>
  <c r="I32" i="3" s="1"/>
  <c r="I33" i="3" s="1"/>
  <c r="I34" i="3" s="1"/>
  <c r="O27" i="2"/>
  <c r="O35" i="2" s="1"/>
  <c r="O36" i="2" s="1"/>
  <c r="G63" i="3"/>
  <c r="G64" i="3" s="1"/>
  <c r="G65" i="3" s="1"/>
  <c r="G66" i="3" s="1"/>
  <c r="Q63" i="3"/>
  <c r="Q64" i="3" s="1"/>
  <c r="Q65" i="3" s="1"/>
  <c r="Q66" i="3" s="1"/>
  <c r="H20" i="2"/>
  <c r="H35" i="2" s="1"/>
  <c r="H36" i="2" s="1"/>
  <c r="P63" i="3"/>
  <c r="P64" i="3" s="1"/>
  <c r="P65" i="3" s="1"/>
  <c r="P66" i="3" s="1"/>
  <c r="L35" i="1"/>
  <c r="L36" i="1" s="1"/>
  <c r="L37" i="1" s="1"/>
  <c r="P52" i="3"/>
  <c r="P74" i="3" s="1"/>
  <c r="M20" i="2"/>
  <c r="M42" i="2" s="1"/>
  <c r="P35" i="1"/>
  <c r="P36" i="1" s="1"/>
  <c r="P42" i="1"/>
  <c r="H42" i="1"/>
  <c r="J59" i="2"/>
  <c r="J67" i="2" s="1"/>
  <c r="J68" i="2" s="1"/>
  <c r="J70" i="2" s="1"/>
  <c r="K67" i="1"/>
  <c r="K68" i="1" s="1"/>
  <c r="K70" i="1" s="1"/>
  <c r="K71" i="1" s="1"/>
  <c r="B74" i="1"/>
  <c r="O42" i="1"/>
  <c r="Q74" i="1"/>
  <c r="L42" i="2"/>
  <c r="B52" i="2"/>
  <c r="B74" i="2" s="1"/>
  <c r="K70" i="2"/>
  <c r="K71" i="2" s="1"/>
  <c r="J20" i="3"/>
  <c r="J42" i="3" s="1"/>
  <c r="F20" i="3"/>
  <c r="F42" i="3" s="1"/>
  <c r="E59" i="2"/>
  <c r="E67" i="2" s="1"/>
  <c r="E68" i="2" s="1"/>
  <c r="C35" i="1"/>
  <c r="C36" i="1" s="1"/>
  <c r="C37" i="1" s="1"/>
  <c r="C42" i="1"/>
  <c r="P4" i="1"/>
  <c r="K52" i="3"/>
  <c r="K67" i="3" s="1"/>
  <c r="K68" i="3" s="1"/>
  <c r="L20" i="3"/>
  <c r="L35" i="3" s="1"/>
  <c r="L36" i="3" s="1"/>
  <c r="H20" i="3"/>
  <c r="H35" i="3" s="1"/>
  <c r="H36" i="3" s="1"/>
  <c r="M20" i="3"/>
  <c r="M42" i="3" s="1"/>
  <c r="P20" i="3"/>
  <c r="P42" i="3" s="1"/>
  <c r="I20" i="3"/>
  <c r="I35" i="3" s="1"/>
  <c r="I36" i="3" s="1"/>
  <c r="G52" i="2"/>
  <c r="G74" i="2" s="1"/>
  <c r="D59" i="2"/>
  <c r="D52" i="2"/>
  <c r="G20" i="2"/>
  <c r="G27" i="2"/>
  <c r="C52" i="2"/>
  <c r="C59" i="2"/>
  <c r="I20" i="2"/>
  <c r="I27" i="2"/>
  <c r="P59" i="2"/>
  <c r="P52" i="2"/>
  <c r="K27" i="2"/>
  <c r="K20" i="2"/>
  <c r="C27" i="2"/>
  <c r="C20" i="2"/>
  <c r="C30" i="2"/>
  <c r="D30" i="2" s="1"/>
  <c r="E30" i="2" s="1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B62" i="2" s="1"/>
  <c r="C62" i="2" s="1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2" i="2" s="1"/>
  <c r="P4" i="2" s="1"/>
  <c r="D4" i="2" s="1"/>
  <c r="B20" i="2"/>
  <c r="B27" i="2"/>
  <c r="E27" i="2"/>
  <c r="E20" i="2"/>
  <c r="D27" i="2"/>
  <c r="D20" i="2"/>
  <c r="N66" i="3"/>
  <c r="N52" i="3"/>
  <c r="O34" i="3"/>
  <c r="O20" i="3"/>
  <c r="I2" i="7"/>
  <c r="C10" i="6"/>
  <c r="R68" i="6" s="1"/>
  <c r="E20" i="3"/>
  <c r="E35" i="3" s="1"/>
  <c r="E36" i="3" s="1"/>
  <c r="M66" i="3"/>
  <c r="M52" i="3"/>
  <c r="C20" i="3"/>
  <c r="C34" i="3"/>
  <c r="F66" i="3"/>
  <c r="F52" i="3"/>
  <c r="L3" i="6"/>
  <c r="D10" i="5"/>
  <c r="I66" i="3"/>
  <c r="I52" i="3"/>
  <c r="E66" i="3"/>
  <c r="K34" i="3"/>
  <c r="D34" i="3"/>
  <c r="D20" i="3"/>
  <c r="B20" i="3"/>
  <c r="B42" i="3" s="1"/>
  <c r="R64" i="4"/>
  <c r="R65" i="4" s="1"/>
  <c r="R66" i="4" s="1"/>
  <c r="H66" i="3"/>
  <c r="H52" i="3"/>
  <c r="O66" i="3"/>
  <c r="G9" i="3"/>
  <c r="G10" i="3" s="1"/>
  <c r="D5" i="3" s="1"/>
  <c r="E27" i="6"/>
  <c r="F35" i="2"/>
  <c r="F36" i="2" s="1"/>
  <c r="F42" i="2"/>
  <c r="C27" i="6"/>
  <c r="D9" i="7"/>
  <c r="L2" i="8"/>
  <c r="P59" i="6"/>
  <c r="M1" i="6"/>
  <c r="J10" i="5"/>
  <c r="E74" i="2"/>
  <c r="Q59" i="6"/>
  <c r="L38" i="2"/>
  <c r="L37" i="2"/>
  <c r="B27" i="6"/>
  <c r="F27" i="6"/>
  <c r="O67" i="2"/>
  <c r="O68" i="2" s="1"/>
  <c r="O74" i="2"/>
  <c r="J35" i="2"/>
  <c r="J36" i="2" s="1"/>
  <c r="J42" i="2"/>
  <c r="L59" i="6"/>
  <c r="H59" i="6"/>
  <c r="E59" i="6"/>
  <c r="K59" i="6"/>
  <c r="N59" i="6"/>
  <c r="M58" i="4"/>
  <c r="L58" i="4"/>
  <c r="E26" i="4"/>
  <c r="O26" i="4"/>
  <c r="C58" i="4"/>
  <c r="J58" i="4"/>
  <c r="D58" i="4"/>
  <c r="E58" i="4"/>
  <c r="F58" i="4"/>
  <c r="B26" i="4"/>
  <c r="I26" i="4"/>
  <c r="L26" i="4"/>
  <c r="B58" i="4"/>
  <c r="N26" i="4"/>
  <c r="H58" i="4"/>
  <c r="F26" i="4"/>
  <c r="H26" i="4"/>
  <c r="P26" i="4"/>
  <c r="P58" i="4"/>
  <c r="P63" i="4" s="1"/>
  <c r="P64" i="4" s="1"/>
  <c r="P65" i="4" s="1"/>
  <c r="N58" i="4"/>
  <c r="M26" i="4"/>
  <c r="O58" i="4"/>
  <c r="K26" i="4"/>
  <c r="Q58" i="4"/>
  <c r="Q63" i="4" s="1"/>
  <c r="Q64" i="4" s="1"/>
  <c r="Q65" i="4" s="1"/>
  <c r="G26" i="4"/>
  <c r="G58" i="4"/>
  <c r="C26" i="4"/>
  <c r="K58" i="4"/>
  <c r="D26" i="4"/>
  <c r="J26" i="4"/>
  <c r="I58" i="4"/>
  <c r="B59" i="6"/>
  <c r="J59" i="6"/>
  <c r="N38" i="2"/>
  <c r="N37" i="2"/>
  <c r="M67" i="2"/>
  <c r="M68" i="2" s="1"/>
  <c r="M74" i="2"/>
  <c r="C59" i="6"/>
  <c r="P27" i="6"/>
  <c r="O59" i="6"/>
  <c r="P35" i="2"/>
  <c r="P36" i="2" s="1"/>
  <c r="P42" i="2"/>
  <c r="N70" i="2"/>
  <c r="N69" i="2"/>
  <c r="O42" i="2"/>
  <c r="M59" i="6"/>
  <c r="C29" i="9"/>
  <c r="C15" i="9"/>
  <c r="I59" i="6"/>
  <c r="D59" i="6"/>
  <c r="F67" i="2"/>
  <c r="F68" i="2" s="1"/>
  <c r="F74" i="2"/>
  <c r="H67" i="2"/>
  <c r="H68" i="2" s="1"/>
  <c r="H74" i="2"/>
  <c r="K27" i="6"/>
  <c r="J27" i="6"/>
  <c r="L67" i="2"/>
  <c r="L68" i="2" s="1"/>
  <c r="L74" i="2"/>
  <c r="C30" i="6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B62" i="6" s="1"/>
  <c r="C62" i="6" s="1"/>
  <c r="D62" i="6" s="1"/>
  <c r="E62" i="6" s="1"/>
  <c r="F62" i="6" s="1"/>
  <c r="G62" i="6" s="1"/>
  <c r="H62" i="6" s="1"/>
  <c r="I62" i="6" s="1"/>
  <c r="J62" i="6" s="1"/>
  <c r="K62" i="6" s="1"/>
  <c r="L62" i="6" s="1"/>
  <c r="M62" i="6" s="1"/>
  <c r="N62" i="6" s="1"/>
  <c r="O62" i="6" s="1"/>
  <c r="P62" i="6" s="1"/>
  <c r="Q62" i="6" s="1"/>
  <c r="D27" i="6"/>
  <c r="I67" i="2"/>
  <c r="I68" i="2" s="1"/>
  <c r="I74" i="2"/>
  <c r="O27" i="6"/>
  <c r="I27" i="6"/>
  <c r="N70" i="1"/>
  <c r="N71" i="1" s="1"/>
  <c r="N69" i="1"/>
  <c r="O70" i="1"/>
  <c r="O71" i="1" s="1"/>
  <c r="O69" i="1"/>
  <c r="B70" i="1"/>
  <c r="B71" i="1" s="1"/>
  <c r="B69" i="1"/>
  <c r="H69" i="1"/>
  <c r="H70" i="1"/>
  <c r="H71" i="1" s="1"/>
  <c r="F70" i="1"/>
  <c r="F71" i="1" s="1"/>
  <c r="F69" i="1"/>
  <c r="J69" i="1"/>
  <c r="J70" i="1"/>
  <c r="J71" i="1" s="1"/>
  <c r="P70" i="1"/>
  <c r="P71" i="1" s="1"/>
  <c r="P69" i="1"/>
  <c r="C69" i="1"/>
  <c r="C70" i="1"/>
  <c r="C71" i="1" s="1"/>
  <c r="M69" i="1"/>
  <c r="M70" i="1"/>
  <c r="M71" i="1" s="1"/>
  <c r="G69" i="1"/>
  <c r="G70" i="1"/>
  <c r="G71" i="1" s="1"/>
  <c r="Q69" i="1"/>
  <c r="Q70" i="1"/>
  <c r="Q71" i="1" s="1"/>
  <c r="E70" i="1"/>
  <c r="E71" i="1" s="1"/>
  <c r="E69" i="1"/>
  <c r="I69" i="1"/>
  <c r="I70" i="1"/>
  <c r="I71" i="1" s="1"/>
  <c r="N38" i="1"/>
  <c r="N39" i="1" s="1"/>
  <c r="N37" i="1"/>
  <c r="J37" i="1"/>
  <c r="J38" i="1"/>
  <c r="J39" i="1" s="1"/>
  <c r="H37" i="1"/>
  <c r="H38" i="1"/>
  <c r="H39" i="1" s="1"/>
  <c r="K37" i="1"/>
  <c r="K38" i="1"/>
  <c r="K39" i="1" s="1"/>
  <c r="O37" i="1"/>
  <c r="O38" i="1"/>
  <c r="O39" i="1" s="1"/>
  <c r="L70" i="1" l="1"/>
  <c r="L71" i="1" s="1"/>
  <c r="D70" i="1"/>
  <c r="D71" i="1" s="1"/>
  <c r="N40" i="38"/>
  <c r="N37" i="37"/>
  <c r="N40" i="39"/>
  <c r="N38" i="36"/>
  <c r="B38" i="1"/>
  <c r="B39" i="1" s="1"/>
  <c r="M37" i="1"/>
  <c r="G38" i="1"/>
  <c r="G39" i="1" s="1"/>
  <c r="G37" i="1"/>
  <c r="I37" i="1"/>
  <c r="F3" i="46"/>
  <c r="N3" i="46" s="1"/>
  <c r="D42" i="1"/>
  <c r="C52" i="3"/>
  <c r="C74" i="3" s="1"/>
  <c r="D30" i="8"/>
  <c r="E30" i="8" s="1"/>
  <c r="F30" i="8" s="1"/>
  <c r="G30" i="8" s="1"/>
  <c r="Q52" i="3"/>
  <c r="Q67" i="3" s="1"/>
  <c r="Q68" i="3" s="1"/>
  <c r="Q69" i="3" s="1"/>
  <c r="G52" i="3"/>
  <c r="G67" i="3" s="1"/>
  <c r="G68" i="3" s="1"/>
  <c r="N20" i="3"/>
  <c r="D52" i="3"/>
  <c r="J52" i="3"/>
  <c r="J74" i="3" s="1"/>
  <c r="L52" i="3"/>
  <c r="L74" i="3" s="1"/>
  <c r="G20" i="3"/>
  <c r="G35" i="3" s="1"/>
  <c r="G36" i="3" s="1"/>
  <c r="B52" i="3"/>
  <c r="B74" i="3" s="1"/>
  <c r="E35" i="1"/>
  <c r="E36" i="1" s="1"/>
  <c r="E42" i="1"/>
  <c r="F42" i="1"/>
  <c r="F35" i="1"/>
  <c r="F36" i="1" s="1"/>
  <c r="F47" i="9"/>
  <c r="F59" i="9" s="1"/>
  <c r="C30" i="9"/>
  <c r="D30" i="9" s="1"/>
  <c r="E30" i="9" s="1"/>
  <c r="N47" i="9"/>
  <c r="N59" i="9" s="1"/>
  <c r="J61" i="9"/>
  <c r="K47" i="9"/>
  <c r="H15" i="9"/>
  <c r="L15" i="9"/>
  <c r="L27" i="9" s="1"/>
  <c r="C47" i="9"/>
  <c r="C59" i="9" s="1"/>
  <c r="G9" i="7"/>
  <c r="G10" i="7" s="1"/>
  <c r="D5" i="7" s="1"/>
  <c r="M61" i="9"/>
  <c r="K15" i="9"/>
  <c r="L61" i="9"/>
  <c r="H30" i="8"/>
  <c r="I30" i="8" s="1"/>
  <c r="J30" i="8" s="1"/>
  <c r="K30" i="8" s="1"/>
  <c r="L30" i="8" s="1"/>
  <c r="M30" i="8" s="1"/>
  <c r="N30" i="8" s="1"/>
  <c r="O30" i="8" s="1"/>
  <c r="P30" i="8" s="1"/>
  <c r="B62" i="8" s="1"/>
  <c r="C62" i="8" s="1"/>
  <c r="D62" i="8" s="1"/>
  <c r="E62" i="8" s="1"/>
  <c r="F62" i="8" s="1"/>
  <c r="G62" i="8" s="1"/>
  <c r="H62" i="8" s="1"/>
  <c r="I62" i="8" s="1"/>
  <c r="J62" i="8" s="1"/>
  <c r="K62" i="8" s="1"/>
  <c r="L62" i="8" s="1"/>
  <c r="M62" i="8" s="1"/>
  <c r="N62" i="8" s="1"/>
  <c r="O62" i="8" s="1"/>
  <c r="P62" i="8" s="1"/>
  <c r="Q62" i="8" s="1"/>
  <c r="P29" i="9"/>
  <c r="I61" i="9"/>
  <c r="B9" i="11"/>
  <c r="L43" i="11" s="1"/>
  <c r="L44" i="11" s="1"/>
  <c r="L51" i="11" s="1"/>
  <c r="D15" i="9"/>
  <c r="D27" i="9" s="1"/>
  <c r="M15" i="9"/>
  <c r="M27" i="9" s="1"/>
  <c r="E61" i="9"/>
  <c r="O47" i="9"/>
  <c r="O59" i="9" s="1"/>
  <c r="I29" i="9"/>
  <c r="D47" i="9"/>
  <c r="Q61" i="9"/>
  <c r="J29" i="9"/>
  <c r="N15" i="9"/>
  <c r="N27" i="9" s="1"/>
  <c r="F29" i="9"/>
  <c r="B9" i="10"/>
  <c r="L43" i="10" s="1"/>
  <c r="L44" i="10" s="1"/>
  <c r="L51" i="10" s="1"/>
  <c r="L47" i="10" s="1"/>
  <c r="Q67" i="2"/>
  <c r="Q68" i="2" s="1"/>
  <c r="Q69" i="2" s="1"/>
  <c r="G47" i="9"/>
  <c r="G59" i="9" s="1"/>
  <c r="H47" i="9"/>
  <c r="H59" i="9" s="1"/>
  <c r="F30" i="4"/>
  <c r="G30" i="4" s="1"/>
  <c r="H30" i="4" s="1"/>
  <c r="I30" i="4" s="1"/>
  <c r="J30" i="4" s="1"/>
  <c r="K30" i="4" s="1"/>
  <c r="L30" i="4" s="1"/>
  <c r="M30" i="4" s="1"/>
  <c r="N30" i="4" s="1"/>
  <c r="O30" i="4" s="1"/>
  <c r="P30" i="4" s="1"/>
  <c r="B62" i="4" s="1"/>
  <c r="C62" i="4" s="1"/>
  <c r="D62" i="4" s="1"/>
  <c r="E62" i="4" s="1"/>
  <c r="F62" i="4" s="1"/>
  <c r="G62" i="4" s="1"/>
  <c r="H62" i="4" s="1"/>
  <c r="I62" i="4" s="1"/>
  <c r="J62" i="4" s="1"/>
  <c r="K62" i="4" s="1"/>
  <c r="L62" i="4" s="1"/>
  <c r="M62" i="4" s="1"/>
  <c r="N62" i="4" s="1"/>
  <c r="O62" i="4" s="1"/>
  <c r="P62" i="4" s="1"/>
  <c r="Q62" i="4" s="1"/>
  <c r="D30" i="5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B62" i="5" s="1"/>
  <c r="C62" i="5" s="1"/>
  <c r="D62" i="5" s="1"/>
  <c r="E62" i="5" s="1"/>
  <c r="F62" i="5" s="1"/>
  <c r="G62" i="5" s="1"/>
  <c r="H62" i="5" s="1"/>
  <c r="I62" i="5" s="1"/>
  <c r="J62" i="5" s="1"/>
  <c r="K62" i="5" s="1"/>
  <c r="L62" i="5" s="1"/>
  <c r="M62" i="5" s="1"/>
  <c r="N62" i="5" s="1"/>
  <c r="O62" i="5" s="1"/>
  <c r="P62" i="5" s="1"/>
  <c r="Q62" i="5" s="1"/>
  <c r="G9" i="5" s="1"/>
  <c r="G10" i="5" s="1"/>
  <c r="D5" i="5" s="1"/>
  <c r="H42" i="2"/>
  <c r="P67" i="3"/>
  <c r="P68" i="3" s="1"/>
  <c r="P69" i="3" s="1"/>
  <c r="L38" i="1"/>
  <c r="L39" i="1" s="1"/>
  <c r="B40" i="1"/>
  <c r="B41" i="1" s="1"/>
  <c r="K69" i="1"/>
  <c r="L42" i="3"/>
  <c r="M35" i="2"/>
  <c r="M36" i="2" s="1"/>
  <c r="M38" i="2" s="1"/>
  <c r="P38" i="1"/>
  <c r="P39" i="1" s="1"/>
  <c r="P37" i="1"/>
  <c r="D4" i="1"/>
  <c r="F3" i="36"/>
  <c r="J69" i="2"/>
  <c r="B67" i="2"/>
  <c r="B68" i="2" s="1"/>
  <c r="B69" i="2" s="1"/>
  <c r="F35" i="3"/>
  <c r="F36" i="3" s="1"/>
  <c r="F38" i="3" s="1"/>
  <c r="K74" i="3"/>
  <c r="B67" i="3"/>
  <c r="B68" i="3" s="1"/>
  <c r="B70" i="3" s="1"/>
  <c r="B71" i="3" s="1"/>
  <c r="G67" i="2"/>
  <c r="G68" i="2" s="1"/>
  <c r="G70" i="2" s="1"/>
  <c r="J67" i="3"/>
  <c r="J68" i="3" s="1"/>
  <c r="J70" i="3" s="1"/>
  <c r="J71" i="3" s="1"/>
  <c r="J35" i="3"/>
  <c r="J36" i="3" s="1"/>
  <c r="J38" i="3" s="1"/>
  <c r="C38" i="1"/>
  <c r="C39" i="1" s="1"/>
  <c r="H42" i="3"/>
  <c r="D38" i="1"/>
  <c r="D39" i="1" s="1"/>
  <c r="D37" i="1"/>
  <c r="P35" i="3"/>
  <c r="P36" i="3" s="1"/>
  <c r="P37" i="3" s="1"/>
  <c r="M35" i="3"/>
  <c r="M36" i="3" s="1"/>
  <c r="M37" i="3" s="1"/>
  <c r="I42" i="3"/>
  <c r="G42" i="3"/>
  <c r="E42" i="3"/>
  <c r="G9" i="2"/>
  <c r="G10" i="2" s="1"/>
  <c r="D5" i="2" s="1"/>
  <c r="B35" i="2"/>
  <c r="B36" i="2" s="1"/>
  <c r="B42" i="2"/>
  <c r="K42" i="2"/>
  <c r="K35" i="2"/>
  <c r="K36" i="2" s="1"/>
  <c r="E35" i="2"/>
  <c r="E36" i="2" s="1"/>
  <c r="E42" i="2"/>
  <c r="I35" i="2"/>
  <c r="I36" i="2" s="1"/>
  <c r="I42" i="2"/>
  <c r="G35" i="2"/>
  <c r="G36" i="2" s="1"/>
  <c r="G42" i="2"/>
  <c r="C42" i="2"/>
  <c r="C35" i="2"/>
  <c r="C36" i="2" s="1"/>
  <c r="P74" i="2"/>
  <c r="P67" i="2"/>
  <c r="P68" i="2" s="1"/>
  <c r="D67" i="2"/>
  <c r="D68" i="2" s="1"/>
  <c r="D74" i="2"/>
  <c r="D42" i="2"/>
  <c r="D35" i="2"/>
  <c r="D36" i="2" s="1"/>
  <c r="C67" i="2"/>
  <c r="C68" i="2" s="1"/>
  <c r="C74" i="2"/>
  <c r="O35" i="3"/>
  <c r="O36" i="3" s="1"/>
  <c r="O42" i="3"/>
  <c r="B35" i="3"/>
  <c r="B36" i="3" s="1"/>
  <c r="B38" i="3" s="1"/>
  <c r="N35" i="3"/>
  <c r="N36" i="3" s="1"/>
  <c r="N42" i="3"/>
  <c r="D35" i="3"/>
  <c r="D36" i="3" s="1"/>
  <c r="D42" i="3"/>
  <c r="D67" i="3"/>
  <c r="D68" i="3" s="1"/>
  <c r="D74" i="3"/>
  <c r="R64" i="5"/>
  <c r="R65" i="5" s="1"/>
  <c r="R66" i="5" s="1"/>
  <c r="O74" i="3"/>
  <c r="O67" i="3"/>
  <c r="O68" i="3" s="1"/>
  <c r="H74" i="3"/>
  <c r="H67" i="3"/>
  <c r="H68" i="3" s="1"/>
  <c r="P66" i="4"/>
  <c r="P52" i="4"/>
  <c r="L3" i="7"/>
  <c r="D10" i="6"/>
  <c r="C35" i="3"/>
  <c r="C36" i="3" s="1"/>
  <c r="C42" i="3"/>
  <c r="N67" i="3"/>
  <c r="N68" i="3" s="1"/>
  <c r="N74" i="3"/>
  <c r="Q66" i="4"/>
  <c r="Q52" i="4"/>
  <c r="Q74" i="4" s="1"/>
  <c r="K42" i="3"/>
  <c r="K35" i="3"/>
  <c r="K36" i="3" s="1"/>
  <c r="E67" i="3"/>
  <c r="E68" i="3" s="1"/>
  <c r="E74" i="3"/>
  <c r="I67" i="3"/>
  <c r="I68" i="3" s="1"/>
  <c r="I74" i="3"/>
  <c r="F74" i="3"/>
  <c r="F67" i="3"/>
  <c r="F68" i="3" s="1"/>
  <c r="M74" i="3"/>
  <c r="M67" i="3"/>
  <c r="M68" i="3" s="1"/>
  <c r="C10" i="7"/>
  <c r="R68" i="7" s="1"/>
  <c r="I2" i="8"/>
  <c r="P4" i="6"/>
  <c r="D4" i="6" s="1"/>
  <c r="G9" i="6"/>
  <c r="G10" i="6" s="1"/>
  <c r="D5" i="6" s="1"/>
  <c r="J27" i="9"/>
  <c r="G38" i="3"/>
  <c r="G37" i="3"/>
  <c r="F70" i="2"/>
  <c r="F69" i="2"/>
  <c r="H38" i="2"/>
  <c r="H37" i="2"/>
  <c r="P38" i="2"/>
  <c r="P37" i="2"/>
  <c r="M70" i="2"/>
  <c r="M69" i="2"/>
  <c r="K63" i="4"/>
  <c r="K64" i="4" s="1"/>
  <c r="K65" i="4" s="1"/>
  <c r="K52" i="4" s="1"/>
  <c r="K74" i="4" s="1"/>
  <c r="N63" i="4"/>
  <c r="N64" i="4" s="1"/>
  <c r="N65" i="4" s="1"/>
  <c r="N66" i="4" s="1"/>
  <c r="F31" i="4"/>
  <c r="F32" i="4" s="1"/>
  <c r="F33" i="4" s="1"/>
  <c r="F20" i="4" s="1"/>
  <c r="F42" i="4" s="1"/>
  <c r="L31" i="4"/>
  <c r="L32" i="4" s="1"/>
  <c r="L33" i="4" s="1"/>
  <c r="L34" i="4" s="1"/>
  <c r="E63" i="4"/>
  <c r="E64" i="4" s="1"/>
  <c r="E65" i="4" s="1"/>
  <c r="E66" i="4" s="1"/>
  <c r="O31" i="4"/>
  <c r="O32" i="4" s="1"/>
  <c r="O33" i="4" s="1"/>
  <c r="O34" i="4" s="1"/>
  <c r="O70" i="2"/>
  <c r="O69" i="2"/>
  <c r="L39" i="2"/>
  <c r="L59" i="9"/>
  <c r="D59" i="9"/>
  <c r="E38" i="3"/>
  <c r="E37" i="3"/>
  <c r="L2" i="9"/>
  <c r="D9" i="8"/>
  <c r="I43" i="12"/>
  <c r="I44" i="12" s="1"/>
  <c r="I51" i="12" s="1"/>
  <c r="D11" i="12"/>
  <c r="D12" i="12" s="1"/>
  <c r="D19" i="12" s="1"/>
  <c r="O43" i="12"/>
  <c r="O44" i="12" s="1"/>
  <c r="O51" i="12" s="1"/>
  <c r="C43" i="12"/>
  <c r="C44" i="12" s="1"/>
  <c r="C51" i="12" s="1"/>
  <c r="C11" i="12"/>
  <c r="C12" i="12" s="1"/>
  <c r="C19" i="12" s="1"/>
  <c r="C29" i="12" s="1"/>
  <c r="P11" i="12"/>
  <c r="P12" i="12" s="1"/>
  <c r="P19" i="12" s="1"/>
  <c r="L43" i="12"/>
  <c r="L44" i="12" s="1"/>
  <c r="L51" i="12" s="1"/>
  <c r="G11" i="12"/>
  <c r="G12" i="12" s="1"/>
  <c r="G19" i="12" s="1"/>
  <c r="M11" i="12"/>
  <c r="M12" i="12" s="1"/>
  <c r="M19" i="12" s="1"/>
  <c r="K43" i="12"/>
  <c r="K44" i="12" s="1"/>
  <c r="K51" i="12" s="1"/>
  <c r="H43" i="12"/>
  <c r="H44" i="12" s="1"/>
  <c r="H51" i="12" s="1"/>
  <c r="M43" i="12"/>
  <c r="M44" i="12" s="1"/>
  <c r="M51" i="12" s="1"/>
  <c r="D43" i="12"/>
  <c r="D44" i="12" s="1"/>
  <c r="D51" i="12" s="1"/>
  <c r="Q43" i="12"/>
  <c r="Q44" i="12" s="1"/>
  <c r="Q51" i="12" s="1"/>
  <c r="E43" i="12"/>
  <c r="E44" i="12" s="1"/>
  <c r="E51" i="12" s="1"/>
  <c r="L11" i="12"/>
  <c r="L12" i="12" s="1"/>
  <c r="L19" i="12" s="1"/>
  <c r="G43" i="12"/>
  <c r="G44" i="12" s="1"/>
  <c r="G51" i="12" s="1"/>
  <c r="H11" i="12"/>
  <c r="H12" i="12" s="1"/>
  <c r="H19" i="12" s="1"/>
  <c r="E11" i="12"/>
  <c r="E12" i="12" s="1"/>
  <c r="E19" i="12" s="1"/>
  <c r="B11" i="12"/>
  <c r="B12" i="12" s="1"/>
  <c r="B19" i="12" s="1"/>
  <c r="N43" i="12"/>
  <c r="N44" i="12" s="1"/>
  <c r="N51" i="12" s="1"/>
  <c r="O11" i="12"/>
  <c r="O12" i="12" s="1"/>
  <c r="O19" i="12" s="1"/>
  <c r="P43" i="12"/>
  <c r="P44" i="12" s="1"/>
  <c r="P51" i="12" s="1"/>
  <c r="J11" i="12"/>
  <c r="J12" i="12" s="1"/>
  <c r="J19" i="12" s="1"/>
  <c r="F11" i="12"/>
  <c r="F12" i="12" s="1"/>
  <c r="F19" i="12" s="1"/>
  <c r="F43" i="12"/>
  <c r="F44" i="12" s="1"/>
  <c r="F51" i="12" s="1"/>
  <c r="N11" i="12"/>
  <c r="N12" i="12" s="1"/>
  <c r="N19" i="12" s="1"/>
  <c r="J43" i="12"/>
  <c r="J44" i="12" s="1"/>
  <c r="J51" i="12" s="1"/>
  <c r="K11" i="12"/>
  <c r="K12" i="12" s="1"/>
  <c r="K19" i="12" s="1"/>
  <c r="I11" i="12"/>
  <c r="I12" i="12" s="1"/>
  <c r="I19" i="12" s="1"/>
  <c r="B43" i="12"/>
  <c r="B44" i="12" s="1"/>
  <c r="B51" i="12" s="1"/>
  <c r="K59" i="9"/>
  <c r="K27" i="9"/>
  <c r="H38" i="3"/>
  <c r="H37" i="3"/>
  <c r="N71" i="2"/>
  <c r="I63" i="4"/>
  <c r="I64" i="4" s="1"/>
  <c r="I65" i="4" s="1"/>
  <c r="I66" i="4" s="1"/>
  <c r="C31" i="4"/>
  <c r="C32" i="4" s="1"/>
  <c r="C33" i="4" s="1"/>
  <c r="C34" i="4" s="1"/>
  <c r="K31" i="4"/>
  <c r="K32" i="4" s="1"/>
  <c r="K33" i="4" s="1"/>
  <c r="K34" i="4" s="1"/>
  <c r="H63" i="4"/>
  <c r="H64" i="4" s="1"/>
  <c r="H65" i="4" s="1"/>
  <c r="H66" i="4" s="1"/>
  <c r="I31" i="4"/>
  <c r="I32" i="4" s="1"/>
  <c r="I33" i="4" s="1"/>
  <c r="I34" i="4" s="1"/>
  <c r="D63" i="4"/>
  <c r="D64" i="4" s="1"/>
  <c r="D65" i="4" s="1"/>
  <c r="D66" i="4" s="1"/>
  <c r="E31" i="4"/>
  <c r="E32" i="4" s="1"/>
  <c r="E33" i="4" s="1"/>
  <c r="E34" i="4" s="1"/>
  <c r="I59" i="9"/>
  <c r="L70" i="2"/>
  <c r="L69" i="2"/>
  <c r="M59" i="9"/>
  <c r="H70" i="2"/>
  <c r="H69" i="2"/>
  <c r="J71" i="2"/>
  <c r="K70" i="3"/>
  <c r="K71" i="3" s="1"/>
  <c r="K69" i="3"/>
  <c r="I38" i="3"/>
  <c r="I37" i="3"/>
  <c r="E59" i="9"/>
  <c r="N39" i="2"/>
  <c r="J31" i="4"/>
  <c r="J32" i="4" s="1"/>
  <c r="J33" i="4" s="1"/>
  <c r="J20" i="4" s="1"/>
  <c r="J42" i="4" s="1"/>
  <c r="G63" i="4"/>
  <c r="G64" i="4" s="1"/>
  <c r="G65" i="4" s="1"/>
  <c r="G52" i="4" s="1"/>
  <c r="G74" i="4" s="1"/>
  <c r="O63" i="4"/>
  <c r="O64" i="4" s="1"/>
  <c r="O65" i="4" s="1"/>
  <c r="O66" i="4" s="1"/>
  <c r="P31" i="4"/>
  <c r="P32" i="4" s="1"/>
  <c r="P33" i="4" s="1"/>
  <c r="P34" i="4" s="1"/>
  <c r="N31" i="4"/>
  <c r="N32" i="4" s="1"/>
  <c r="N33" i="4" s="1"/>
  <c r="N34" i="4" s="1"/>
  <c r="B31" i="4"/>
  <c r="B32" i="4" s="1"/>
  <c r="B33" i="4" s="1"/>
  <c r="B34" i="4" s="1"/>
  <c r="J63" i="4"/>
  <c r="J64" i="4" s="1"/>
  <c r="J65" i="4" s="1"/>
  <c r="J66" i="4" s="1"/>
  <c r="L63" i="4"/>
  <c r="L64" i="4" s="1"/>
  <c r="L65" i="4" s="1"/>
  <c r="L66" i="4" s="1"/>
  <c r="J38" i="2"/>
  <c r="J37" i="2"/>
  <c r="P27" i="9"/>
  <c r="E70" i="2"/>
  <c r="E69" i="2"/>
  <c r="F26" i="5"/>
  <c r="F31" i="5" s="1"/>
  <c r="F32" i="5" s="1"/>
  <c r="F33" i="5" s="1"/>
  <c r="B26" i="5"/>
  <c r="B31" i="5" s="1"/>
  <c r="B32" i="5" s="1"/>
  <c r="B33" i="5" s="1"/>
  <c r="E26" i="5"/>
  <c r="E31" i="5" s="1"/>
  <c r="E32" i="5" s="1"/>
  <c r="E33" i="5" s="1"/>
  <c r="G26" i="5"/>
  <c r="G31" i="5" s="1"/>
  <c r="G32" i="5" s="1"/>
  <c r="G33" i="5" s="1"/>
  <c r="G58" i="5"/>
  <c r="G63" i="5" s="1"/>
  <c r="G64" i="5" s="1"/>
  <c r="G65" i="5" s="1"/>
  <c r="K58" i="5"/>
  <c r="K63" i="5" s="1"/>
  <c r="K64" i="5" s="1"/>
  <c r="K65" i="5" s="1"/>
  <c r="K26" i="5"/>
  <c r="K31" i="5" s="1"/>
  <c r="K32" i="5" s="1"/>
  <c r="K33" i="5" s="1"/>
  <c r="I26" i="5"/>
  <c r="I31" i="5" s="1"/>
  <c r="I32" i="5" s="1"/>
  <c r="I33" i="5" s="1"/>
  <c r="L26" i="5"/>
  <c r="L31" i="5" s="1"/>
  <c r="L32" i="5" s="1"/>
  <c r="L33" i="5" s="1"/>
  <c r="N26" i="5"/>
  <c r="N31" i="5" s="1"/>
  <c r="N32" i="5" s="1"/>
  <c r="N33" i="5" s="1"/>
  <c r="H26" i="5"/>
  <c r="H31" i="5" s="1"/>
  <c r="H32" i="5" s="1"/>
  <c r="H33" i="5" s="1"/>
  <c r="P58" i="5"/>
  <c r="P63" i="5" s="1"/>
  <c r="P64" i="5" s="1"/>
  <c r="P65" i="5" s="1"/>
  <c r="D58" i="5"/>
  <c r="D63" i="5" s="1"/>
  <c r="D64" i="5" s="1"/>
  <c r="D65" i="5" s="1"/>
  <c r="M58" i="5"/>
  <c r="M63" i="5" s="1"/>
  <c r="M64" i="5" s="1"/>
  <c r="M65" i="5" s="1"/>
  <c r="L58" i="5"/>
  <c r="L63" i="5" s="1"/>
  <c r="L64" i="5" s="1"/>
  <c r="L65" i="5" s="1"/>
  <c r="B58" i="5"/>
  <c r="B63" i="5" s="1"/>
  <c r="B64" i="5" s="1"/>
  <c r="B65" i="5" s="1"/>
  <c r="J58" i="5"/>
  <c r="J63" i="5" s="1"/>
  <c r="J64" i="5" s="1"/>
  <c r="J65" i="5" s="1"/>
  <c r="M26" i="5"/>
  <c r="M31" i="5" s="1"/>
  <c r="M32" i="5" s="1"/>
  <c r="M33" i="5" s="1"/>
  <c r="C58" i="5"/>
  <c r="C63" i="5" s="1"/>
  <c r="C64" i="5" s="1"/>
  <c r="C65" i="5" s="1"/>
  <c r="J26" i="5"/>
  <c r="J31" i="5" s="1"/>
  <c r="J32" i="5" s="1"/>
  <c r="J33" i="5" s="1"/>
  <c r="P26" i="5"/>
  <c r="P31" i="5" s="1"/>
  <c r="P32" i="5" s="1"/>
  <c r="P33" i="5" s="1"/>
  <c r="I58" i="5"/>
  <c r="I63" i="5" s="1"/>
  <c r="I64" i="5" s="1"/>
  <c r="I65" i="5" s="1"/>
  <c r="O26" i="5"/>
  <c r="O31" i="5" s="1"/>
  <c r="O32" i="5" s="1"/>
  <c r="O33" i="5" s="1"/>
  <c r="D26" i="5"/>
  <c r="D31" i="5" s="1"/>
  <c r="D32" i="5" s="1"/>
  <c r="D33" i="5" s="1"/>
  <c r="F58" i="5"/>
  <c r="F63" i="5" s="1"/>
  <c r="F64" i="5" s="1"/>
  <c r="F65" i="5" s="1"/>
  <c r="N58" i="5"/>
  <c r="N63" i="5" s="1"/>
  <c r="N64" i="5" s="1"/>
  <c r="N65" i="5" s="1"/>
  <c r="O58" i="5"/>
  <c r="O63" i="5" s="1"/>
  <c r="O64" i="5" s="1"/>
  <c r="O65" i="5" s="1"/>
  <c r="E58" i="5"/>
  <c r="E63" i="5" s="1"/>
  <c r="E64" i="5" s="1"/>
  <c r="E65" i="5" s="1"/>
  <c r="Q58" i="5"/>
  <c r="Q63" i="5" s="1"/>
  <c r="Q64" i="5" s="1"/>
  <c r="Q65" i="5" s="1"/>
  <c r="C26" i="5"/>
  <c r="C31" i="5" s="1"/>
  <c r="C32" i="5" s="1"/>
  <c r="C33" i="5" s="1"/>
  <c r="H58" i="5"/>
  <c r="H63" i="5" s="1"/>
  <c r="H64" i="5" s="1"/>
  <c r="H65" i="5" s="1"/>
  <c r="I70" i="2"/>
  <c r="I69" i="2"/>
  <c r="C27" i="9"/>
  <c r="F27" i="9"/>
  <c r="O38" i="2"/>
  <c r="O37" i="2"/>
  <c r="H27" i="9"/>
  <c r="I27" i="9"/>
  <c r="J59" i="9"/>
  <c r="D31" i="4"/>
  <c r="D32" i="4" s="1"/>
  <c r="D33" i="4" s="1"/>
  <c r="D34" i="4" s="1"/>
  <c r="G31" i="4"/>
  <c r="G32" i="4" s="1"/>
  <c r="G33" i="4" s="1"/>
  <c r="G34" i="4" s="1"/>
  <c r="M31" i="4"/>
  <c r="M32" i="4" s="1"/>
  <c r="M33" i="4" s="1"/>
  <c r="M34" i="4" s="1"/>
  <c r="H31" i="4"/>
  <c r="H32" i="4" s="1"/>
  <c r="H33" i="4" s="1"/>
  <c r="H34" i="4" s="1"/>
  <c r="B63" i="4"/>
  <c r="B64" i="4" s="1"/>
  <c r="B65" i="4" s="1"/>
  <c r="B66" i="4" s="1"/>
  <c r="F63" i="4"/>
  <c r="F64" i="4" s="1"/>
  <c r="F65" i="4" s="1"/>
  <c r="F66" i="4" s="1"/>
  <c r="C63" i="4"/>
  <c r="C64" i="4" s="1"/>
  <c r="C65" i="4" s="1"/>
  <c r="C52" i="4" s="1"/>
  <c r="C74" i="4" s="1"/>
  <c r="M63" i="4"/>
  <c r="M64" i="4" s="1"/>
  <c r="M65" i="4" s="1"/>
  <c r="M66" i="4" s="1"/>
  <c r="M1" i="7"/>
  <c r="J10" i="6"/>
  <c r="L38" i="3"/>
  <c r="L37" i="3"/>
  <c r="Q59" i="9"/>
  <c r="F38" i="2"/>
  <c r="F37" i="2"/>
  <c r="C67" i="3" l="1"/>
  <c r="C68" i="3" s="1"/>
  <c r="C70" i="3" s="1"/>
  <c r="C71" i="3" s="1"/>
  <c r="Q70" i="3"/>
  <c r="Q71" i="3" s="1"/>
  <c r="Q74" i="3"/>
  <c r="G74" i="3"/>
  <c r="L67" i="3"/>
  <c r="L68" i="3" s="1"/>
  <c r="L70" i="3" s="1"/>
  <c r="L71" i="3" s="1"/>
  <c r="E20" i="4"/>
  <c r="E42" i="4" s="1"/>
  <c r="I20" i="4"/>
  <c r="I42" i="4" s="1"/>
  <c r="L20" i="4"/>
  <c r="L42" i="4" s="1"/>
  <c r="J52" i="4"/>
  <c r="J74" i="4" s="1"/>
  <c r="M52" i="4"/>
  <c r="M74" i="4" s="1"/>
  <c r="I52" i="4"/>
  <c r="I74" i="4" s="1"/>
  <c r="N52" i="4"/>
  <c r="N74" i="4" s="1"/>
  <c r="G20" i="4"/>
  <c r="G42" i="4" s="1"/>
  <c r="H20" i="4"/>
  <c r="H42" i="4" s="1"/>
  <c r="L52" i="4"/>
  <c r="L74" i="4" s="1"/>
  <c r="F52" i="4"/>
  <c r="F74" i="4" s="1"/>
  <c r="G66" i="4"/>
  <c r="P20" i="4"/>
  <c r="P42" i="4" s="1"/>
  <c r="B20" i="4"/>
  <c r="B42" i="4" s="1"/>
  <c r="K20" i="4"/>
  <c r="K42" i="4" s="1"/>
  <c r="O20" i="4"/>
  <c r="O42" i="4" s="1"/>
  <c r="F34" i="4"/>
  <c r="E38" i="1"/>
  <c r="E39" i="1" s="1"/>
  <c r="E37" i="1"/>
  <c r="C66" i="4"/>
  <c r="K66" i="4"/>
  <c r="K67" i="4" s="1"/>
  <c r="K68" i="4" s="1"/>
  <c r="K70" i="4" s="1"/>
  <c r="K71" i="4" s="1"/>
  <c r="E52" i="4"/>
  <c r="E74" i="4" s="1"/>
  <c r="B52" i="4"/>
  <c r="B74" i="4" s="1"/>
  <c r="D20" i="4"/>
  <c r="D42" i="4" s="1"/>
  <c r="D52" i="4"/>
  <c r="D74" i="4" s="1"/>
  <c r="C20" i="4"/>
  <c r="C42" i="4" s="1"/>
  <c r="N20" i="4"/>
  <c r="N42" i="4" s="1"/>
  <c r="O52" i="4"/>
  <c r="O74" i="4" s="1"/>
  <c r="J34" i="4"/>
  <c r="J35" i="4" s="1"/>
  <c r="J36" i="4" s="1"/>
  <c r="J38" i="4" s="1"/>
  <c r="J39" i="4" s="1"/>
  <c r="M20" i="4"/>
  <c r="M42" i="4" s="1"/>
  <c r="H52" i="4"/>
  <c r="H74" i="4" s="1"/>
  <c r="F38" i="1"/>
  <c r="F39" i="1" s="1"/>
  <c r="F37" i="1"/>
  <c r="K9" i="1"/>
  <c r="K10" i="1" s="1"/>
  <c r="K11" i="11"/>
  <c r="K12" i="11" s="1"/>
  <c r="K19" i="11" s="1"/>
  <c r="K29" i="11" s="1"/>
  <c r="Q70" i="2"/>
  <c r="F11" i="11"/>
  <c r="F12" i="11" s="1"/>
  <c r="F19" i="11" s="1"/>
  <c r="F29" i="11" s="1"/>
  <c r="B11" i="11"/>
  <c r="B12" i="11" s="1"/>
  <c r="B19" i="11" s="1"/>
  <c r="B29" i="11" s="1"/>
  <c r="B30" i="11" s="1"/>
  <c r="M43" i="11"/>
  <c r="M44" i="11" s="1"/>
  <c r="M51" i="11" s="1"/>
  <c r="I11" i="11"/>
  <c r="I12" i="11" s="1"/>
  <c r="I19" i="11" s="1"/>
  <c r="I29" i="11" s="1"/>
  <c r="E43" i="11"/>
  <c r="E44" i="11" s="1"/>
  <c r="E51" i="11" s="1"/>
  <c r="E61" i="11" s="1"/>
  <c r="P43" i="11"/>
  <c r="P44" i="11" s="1"/>
  <c r="P51" i="11" s="1"/>
  <c r="P61" i="11" s="1"/>
  <c r="L11" i="11"/>
  <c r="L12" i="11" s="1"/>
  <c r="L19" i="11" s="1"/>
  <c r="L29" i="11" s="1"/>
  <c r="N11" i="11"/>
  <c r="N12" i="11" s="1"/>
  <c r="N19" i="11" s="1"/>
  <c r="N29" i="11" s="1"/>
  <c r="G11" i="11"/>
  <c r="G12" i="11" s="1"/>
  <c r="G19" i="11" s="1"/>
  <c r="G29" i="11" s="1"/>
  <c r="H11" i="11"/>
  <c r="H12" i="11" s="1"/>
  <c r="H19" i="11" s="1"/>
  <c r="H29" i="11" s="1"/>
  <c r="O43" i="11"/>
  <c r="O44" i="11" s="1"/>
  <c r="O51" i="11" s="1"/>
  <c r="O47" i="11" s="1"/>
  <c r="N43" i="11"/>
  <c r="N44" i="11" s="1"/>
  <c r="N51" i="11" s="1"/>
  <c r="N47" i="11" s="1"/>
  <c r="O11" i="11"/>
  <c r="O12" i="11" s="1"/>
  <c r="O19" i="11" s="1"/>
  <c r="O29" i="11" s="1"/>
  <c r="M11" i="11"/>
  <c r="M12" i="11" s="1"/>
  <c r="M19" i="11" s="1"/>
  <c r="M29" i="11" s="1"/>
  <c r="D43" i="11"/>
  <c r="D44" i="11" s="1"/>
  <c r="D51" i="11" s="1"/>
  <c r="D47" i="11" s="1"/>
  <c r="C11" i="11"/>
  <c r="C12" i="11" s="1"/>
  <c r="C19" i="11" s="1"/>
  <c r="C15" i="11" s="1"/>
  <c r="K43" i="11"/>
  <c r="K44" i="11" s="1"/>
  <c r="K51" i="11" s="1"/>
  <c r="K47" i="11" s="1"/>
  <c r="I43" i="11"/>
  <c r="I44" i="11" s="1"/>
  <c r="I51" i="11" s="1"/>
  <c r="I61" i="11" s="1"/>
  <c r="Q43" i="11"/>
  <c r="Q44" i="11" s="1"/>
  <c r="Q51" i="11" s="1"/>
  <c r="Q47" i="11" s="1"/>
  <c r="C43" i="11"/>
  <c r="C44" i="11" s="1"/>
  <c r="C51" i="11" s="1"/>
  <c r="C61" i="11" s="1"/>
  <c r="F43" i="11"/>
  <c r="F44" i="11" s="1"/>
  <c r="F51" i="11" s="1"/>
  <c r="F61" i="11" s="1"/>
  <c r="G43" i="11"/>
  <c r="G44" i="11" s="1"/>
  <c r="G51" i="11" s="1"/>
  <c r="G61" i="11" s="1"/>
  <c r="D11" i="11"/>
  <c r="D12" i="11" s="1"/>
  <c r="D19" i="11" s="1"/>
  <c r="D29" i="11" s="1"/>
  <c r="E11" i="11"/>
  <c r="E12" i="11" s="1"/>
  <c r="E19" i="11" s="1"/>
  <c r="E29" i="11" s="1"/>
  <c r="B43" i="11"/>
  <c r="B44" i="11" s="1"/>
  <c r="B51" i="11" s="1"/>
  <c r="B47" i="11" s="1"/>
  <c r="J43" i="11"/>
  <c r="J44" i="11" s="1"/>
  <c r="J51" i="11" s="1"/>
  <c r="J47" i="11" s="1"/>
  <c r="P11" i="11"/>
  <c r="P12" i="11" s="1"/>
  <c r="P19" i="11" s="1"/>
  <c r="P29" i="11" s="1"/>
  <c r="H43" i="11"/>
  <c r="H44" i="11" s="1"/>
  <c r="H51" i="11" s="1"/>
  <c r="H61" i="11" s="1"/>
  <c r="J11" i="11"/>
  <c r="J12" i="11" s="1"/>
  <c r="J19" i="11" s="1"/>
  <c r="J29" i="11" s="1"/>
  <c r="F30" i="9"/>
  <c r="G30" i="9" s="1"/>
  <c r="H30" i="9" s="1"/>
  <c r="I30" i="9" s="1"/>
  <c r="J30" i="9" s="1"/>
  <c r="K30" i="9" s="1"/>
  <c r="L30" i="9" s="1"/>
  <c r="M30" i="9" s="1"/>
  <c r="N30" i="9" s="1"/>
  <c r="O30" i="9" s="1"/>
  <c r="P30" i="9" s="1"/>
  <c r="B62" i="9" s="1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M62" i="9" s="1"/>
  <c r="N62" i="9" s="1"/>
  <c r="O62" i="9" s="1"/>
  <c r="P62" i="9" s="1"/>
  <c r="Q62" i="9" s="1"/>
  <c r="L61" i="10"/>
  <c r="E11" i="10"/>
  <c r="E12" i="10" s="1"/>
  <c r="E19" i="10" s="1"/>
  <c r="E15" i="10" s="1"/>
  <c r="E27" i="10" s="1"/>
  <c r="J11" i="10"/>
  <c r="J12" i="10" s="1"/>
  <c r="J19" i="10" s="1"/>
  <c r="J29" i="10" s="1"/>
  <c r="K11" i="10"/>
  <c r="K12" i="10" s="1"/>
  <c r="K19" i="10" s="1"/>
  <c r="K29" i="10" s="1"/>
  <c r="B43" i="10"/>
  <c r="B44" i="10" s="1"/>
  <c r="B51" i="10" s="1"/>
  <c r="B47" i="10" s="1"/>
  <c r="B59" i="10" s="1"/>
  <c r="M11" i="10"/>
  <c r="M12" i="10" s="1"/>
  <c r="M19" i="10" s="1"/>
  <c r="M15" i="10" s="1"/>
  <c r="M27" i="10" s="1"/>
  <c r="E43" i="10"/>
  <c r="E44" i="10" s="1"/>
  <c r="E51" i="10" s="1"/>
  <c r="E61" i="10" s="1"/>
  <c r="O11" i="10"/>
  <c r="O12" i="10" s="1"/>
  <c r="O19" i="10" s="1"/>
  <c r="O29" i="10" s="1"/>
  <c r="F43" i="10"/>
  <c r="F44" i="10" s="1"/>
  <c r="F51" i="10" s="1"/>
  <c r="B11" i="10"/>
  <c r="B12" i="10" s="1"/>
  <c r="B19" i="10" s="1"/>
  <c r="B29" i="10" s="1"/>
  <c r="B30" i="10" s="1"/>
  <c r="P11" i="10"/>
  <c r="P12" i="10" s="1"/>
  <c r="P19" i="10" s="1"/>
  <c r="L11" i="10"/>
  <c r="L12" i="10" s="1"/>
  <c r="L19" i="10" s="1"/>
  <c r="L29" i="10" s="1"/>
  <c r="P43" i="10"/>
  <c r="P44" i="10" s="1"/>
  <c r="P51" i="10" s="1"/>
  <c r="I43" i="10"/>
  <c r="I44" i="10" s="1"/>
  <c r="I51" i="10" s="1"/>
  <c r="I61" i="10" s="1"/>
  <c r="O43" i="10"/>
  <c r="O44" i="10" s="1"/>
  <c r="O51" i="10" s="1"/>
  <c r="O47" i="10" s="1"/>
  <c r="O59" i="10" s="1"/>
  <c r="N43" i="10"/>
  <c r="N44" i="10" s="1"/>
  <c r="N51" i="10" s="1"/>
  <c r="N47" i="10" s="1"/>
  <c r="N59" i="10" s="1"/>
  <c r="M43" i="10"/>
  <c r="M44" i="10" s="1"/>
  <c r="M51" i="10" s="1"/>
  <c r="M47" i="10" s="1"/>
  <c r="M59" i="10" s="1"/>
  <c r="I11" i="10"/>
  <c r="I12" i="10" s="1"/>
  <c r="I19" i="10" s="1"/>
  <c r="I15" i="10" s="1"/>
  <c r="I27" i="10" s="1"/>
  <c r="H11" i="10"/>
  <c r="H12" i="10" s="1"/>
  <c r="H19" i="10" s="1"/>
  <c r="H15" i="10" s="1"/>
  <c r="H27" i="10" s="1"/>
  <c r="C11" i="10"/>
  <c r="C12" i="10" s="1"/>
  <c r="C19" i="10" s="1"/>
  <c r="C29" i="10" s="1"/>
  <c r="J43" i="10"/>
  <c r="J44" i="10" s="1"/>
  <c r="J51" i="10" s="1"/>
  <c r="N11" i="10"/>
  <c r="N12" i="10" s="1"/>
  <c r="N19" i="10" s="1"/>
  <c r="C43" i="10"/>
  <c r="C44" i="10" s="1"/>
  <c r="C51" i="10" s="1"/>
  <c r="D11" i="10"/>
  <c r="D12" i="10" s="1"/>
  <c r="D19" i="10" s="1"/>
  <c r="D15" i="10" s="1"/>
  <c r="D27" i="10" s="1"/>
  <c r="G11" i="10"/>
  <c r="G12" i="10" s="1"/>
  <c r="G19" i="10" s="1"/>
  <c r="G15" i="10" s="1"/>
  <c r="G27" i="10" s="1"/>
  <c r="F11" i="10"/>
  <c r="F12" i="10" s="1"/>
  <c r="F19" i="10" s="1"/>
  <c r="F15" i="10" s="1"/>
  <c r="F27" i="10" s="1"/>
  <c r="Q43" i="10"/>
  <c r="Q44" i="10" s="1"/>
  <c r="Q51" i="10" s="1"/>
  <c r="Q61" i="10" s="1"/>
  <c r="G43" i="10"/>
  <c r="G44" i="10" s="1"/>
  <c r="G51" i="10" s="1"/>
  <c r="G61" i="10" s="1"/>
  <c r="H43" i="10"/>
  <c r="H44" i="10" s="1"/>
  <c r="H51" i="10" s="1"/>
  <c r="H61" i="10" s="1"/>
  <c r="K43" i="10"/>
  <c r="K44" i="10" s="1"/>
  <c r="K51" i="10" s="1"/>
  <c r="K47" i="10" s="1"/>
  <c r="K59" i="10" s="1"/>
  <c r="D43" i="10"/>
  <c r="D44" i="10" s="1"/>
  <c r="D51" i="10" s="1"/>
  <c r="B70" i="2"/>
  <c r="B71" i="2" s="1"/>
  <c r="P4" i="8"/>
  <c r="D4" i="8" s="1"/>
  <c r="G9" i="8"/>
  <c r="G10" i="8" s="1"/>
  <c r="D5" i="8" s="1"/>
  <c r="P4" i="4"/>
  <c r="D4" i="4" s="1"/>
  <c r="G9" i="4"/>
  <c r="G10" i="4" s="1"/>
  <c r="D5" i="4" s="1"/>
  <c r="P70" i="3"/>
  <c r="P71" i="3" s="1"/>
  <c r="P4" i="5"/>
  <c r="D4" i="5" s="1"/>
  <c r="M38" i="3"/>
  <c r="M39" i="3" s="1"/>
  <c r="M37" i="2"/>
  <c r="L69" i="3"/>
  <c r="J69" i="3"/>
  <c r="F37" i="3"/>
  <c r="C69" i="3"/>
  <c r="F67" i="4"/>
  <c r="F68" i="4" s="1"/>
  <c r="F70" i="4" s="1"/>
  <c r="F71" i="4" s="1"/>
  <c r="B69" i="3"/>
  <c r="F35" i="4"/>
  <c r="F36" i="4" s="1"/>
  <c r="F38" i="4" s="1"/>
  <c r="F39" i="4" s="1"/>
  <c r="K35" i="4"/>
  <c r="K36" i="4" s="1"/>
  <c r="K37" i="4" s="1"/>
  <c r="G69" i="2"/>
  <c r="C40" i="1"/>
  <c r="C41" i="1" s="1"/>
  <c r="P38" i="3"/>
  <c r="P39" i="3" s="1"/>
  <c r="J37" i="3"/>
  <c r="H67" i="4"/>
  <c r="H68" i="4" s="1"/>
  <c r="H70" i="4" s="1"/>
  <c r="H71" i="4" s="1"/>
  <c r="N67" i="4"/>
  <c r="N68" i="4" s="1"/>
  <c r="N69" i="4" s="1"/>
  <c r="Q67" i="4"/>
  <c r="Q68" i="4" s="1"/>
  <c r="Q69" i="4" s="1"/>
  <c r="B35" i="4"/>
  <c r="B36" i="4" s="1"/>
  <c r="B37" i="4" s="1"/>
  <c r="C67" i="4"/>
  <c r="C68" i="4" s="1"/>
  <c r="C70" i="4" s="1"/>
  <c r="C71" i="4" s="1"/>
  <c r="P35" i="4"/>
  <c r="P36" i="4" s="1"/>
  <c r="P37" i="4" s="1"/>
  <c r="B67" i="4"/>
  <c r="B68" i="4" s="1"/>
  <c r="B70" i="4" s="1"/>
  <c r="B71" i="4" s="1"/>
  <c r="B37" i="3"/>
  <c r="K9" i="2"/>
  <c r="K10" i="2" s="1"/>
  <c r="C38" i="2"/>
  <c r="C39" i="2" s="1"/>
  <c r="C37" i="2"/>
  <c r="K38" i="2"/>
  <c r="K39" i="2" s="1"/>
  <c r="K37" i="2"/>
  <c r="C70" i="2"/>
  <c r="C71" i="2" s="1"/>
  <c r="C69" i="2"/>
  <c r="D70" i="2"/>
  <c r="D71" i="2" s="1"/>
  <c r="D69" i="2"/>
  <c r="I37" i="2"/>
  <c r="I38" i="2"/>
  <c r="I39" i="2" s="1"/>
  <c r="D38" i="2"/>
  <c r="D39" i="2" s="1"/>
  <c r="D37" i="2"/>
  <c r="P70" i="2"/>
  <c r="P71" i="2" s="1"/>
  <c r="P69" i="2"/>
  <c r="G37" i="2"/>
  <c r="G38" i="2"/>
  <c r="G39" i="2" s="1"/>
  <c r="E37" i="2"/>
  <c r="E38" i="2"/>
  <c r="E39" i="2" s="1"/>
  <c r="B38" i="2"/>
  <c r="B37" i="2"/>
  <c r="F34" i="5"/>
  <c r="F20" i="5"/>
  <c r="F42" i="5" s="1"/>
  <c r="H20" i="5"/>
  <c r="H42" i="5" s="1"/>
  <c r="H34" i="5"/>
  <c r="G20" i="5"/>
  <c r="G34" i="5"/>
  <c r="D38" i="3"/>
  <c r="D39" i="3" s="1"/>
  <c r="D37" i="3"/>
  <c r="I2" i="9"/>
  <c r="C10" i="8"/>
  <c r="R68" i="8" s="1"/>
  <c r="F69" i="3"/>
  <c r="F70" i="3"/>
  <c r="F71" i="3" s="1"/>
  <c r="R64" i="6"/>
  <c r="R65" i="6" s="1"/>
  <c r="R66" i="6" s="1"/>
  <c r="O69" i="3"/>
  <c r="O70" i="3"/>
  <c r="O71" i="3" s="1"/>
  <c r="K66" i="5"/>
  <c r="K52" i="5"/>
  <c r="K74" i="5" s="1"/>
  <c r="B34" i="5"/>
  <c r="B20" i="5"/>
  <c r="B42" i="5" s="1"/>
  <c r="P34" i="5"/>
  <c r="P20" i="5"/>
  <c r="P42" i="5" s="1"/>
  <c r="K20" i="5"/>
  <c r="K42" i="5" s="1"/>
  <c r="K34" i="5"/>
  <c r="L52" i="5"/>
  <c r="L74" i="5" s="1"/>
  <c r="L66" i="5"/>
  <c r="I34" i="5"/>
  <c r="I20" i="5"/>
  <c r="M34" i="5"/>
  <c r="M20" i="5"/>
  <c r="O37" i="3"/>
  <c r="O38" i="3"/>
  <c r="O39" i="3" s="1"/>
  <c r="C38" i="3"/>
  <c r="C39" i="3" s="1"/>
  <c r="C37" i="3"/>
  <c r="H66" i="5"/>
  <c r="H52" i="5"/>
  <c r="N52" i="5"/>
  <c r="N74" i="5" s="1"/>
  <c r="N66" i="5"/>
  <c r="E70" i="3"/>
  <c r="E71" i="3" s="1"/>
  <c r="E69" i="3"/>
  <c r="N70" i="3"/>
  <c r="N71" i="3" s="1"/>
  <c r="N69" i="3"/>
  <c r="L3" i="8"/>
  <c r="D10" i="7"/>
  <c r="L34" i="5"/>
  <c r="L20" i="5"/>
  <c r="L42" i="5" s="1"/>
  <c r="O66" i="5"/>
  <c r="O52" i="5"/>
  <c r="O74" i="5" s="1"/>
  <c r="D20" i="5"/>
  <c r="D42" i="5" s="1"/>
  <c r="D34" i="5"/>
  <c r="Q52" i="5"/>
  <c r="Q74" i="5" s="1"/>
  <c r="Q66" i="5"/>
  <c r="P66" i="5"/>
  <c r="P52" i="5"/>
  <c r="C52" i="5"/>
  <c r="C74" i="5" s="1"/>
  <c r="C66" i="5"/>
  <c r="D52" i="5"/>
  <c r="D74" i="5" s="1"/>
  <c r="D66" i="5"/>
  <c r="B52" i="5"/>
  <c r="B74" i="5" s="1"/>
  <c r="B66" i="5"/>
  <c r="D70" i="3"/>
  <c r="D71" i="3" s="1"/>
  <c r="D69" i="3"/>
  <c r="N38" i="3"/>
  <c r="N39" i="3" s="1"/>
  <c r="N37" i="3"/>
  <c r="I70" i="3"/>
  <c r="I71" i="3" s="1"/>
  <c r="I69" i="3"/>
  <c r="N34" i="5"/>
  <c r="N20" i="5"/>
  <c r="N42" i="5" s="1"/>
  <c r="I66" i="5"/>
  <c r="I52" i="5"/>
  <c r="G52" i="5"/>
  <c r="G74" i="5" s="1"/>
  <c r="G66" i="5"/>
  <c r="G67" i="4"/>
  <c r="G68" i="4" s="1"/>
  <c r="G69" i="4" s="1"/>
  <c r="M69" i="3"/>
  <c r="M70" i="3"/>
  <c r="M71" i="3" s="1"/>
  <c r="K38" i="3"/>
  <c r="K39" i="3" s="1"/>
  <c r="K37" i="3"/>
  <c r="P67" i="4"/>
  <c r="P68" i="4" s="1"/>
  <c r="P74" i="4"/>
  <c r="H69" i="3"/>
  <c r="H70" i="3"/>
  <c r="H71" i="3" s="1"/>
  <c r="F52" i="5"/>
  <c r="F74" i="5" s="1"/>
  <c r="F66" i="5"/>
  <c r="J20" i="5"/>
  <c r="J42" i="5" s="1"/>
  <c r="J34" i="5"/>
  <c r="E34" i="5"/>
  <c r="E20" i="5"/>
  <c r="E42" i="5" s="1"/>
  <c r="C34" i="5"/>
  <c r="C20" i="5"/>
  <c r="C42" i="5" s="1"/>
  <c r="M52" i="5"/>
  <c r="M74" i="5" s="1"/>
  <c r="M66" i="5"/>
  <c r="E66" i="5"/>
  <c r="E52" i="5"/>
  <c r="E74" i="5" s="1"/>
  <c r="J66" i="5"/>
  <c r="J52" i="5"/>
  <c r="O34" i="5"/>
  <c r="O20" i="5"/>
  <c r="O42" i="5" s="1"/>
  <c r="K9" i="3"/>
  <c r="K10" i="3" s="1"/>
  <c r="G70" i="3"/>
  <c r="G71" i="3" s="1"/>
  <c r="G69" i="3"/>
  <c r="I71" i="2"/>
  <c r="I15" i="12"/>
  <c r="I29" i="12"/>
  <c r="F61" i="12"/>
  <c r="F47" i="12"/>
  <c r="O15" i="12"/>
  <c r="O29" i="12"/>
  <c r="H29" i="12"/>
  <c r="H15" i="12"/>
  <c r="Q47" i="12"/>
  <c r="Q61" i="12"/>
  <c r="K47" i="12"/>
  <c r="K61" i="12"/>
  <c r="P15" i="12"/>
  <c r="P29" i="12"/>
  <c r="D15" i="12"/>
  <c r="D29" i="12"/>
  <c r="J39" i="3"/>
  <c r="P39" i="2"/>
  <c r="G39" i="3"/>
  <c r="N61" i="11"/>
  <c r="E71" i="2"/>
  <c r="J39" i="2"/>
  <c r="H71" i="2"/>
  <c r="L59" i="10"/>
  <c r="K29" i="12"/>
  <c r="K15" i="12"/>
  <c r="F15" i="12"/>
  <c r="F29" i="12"/>
  <c r="N47" i="12"/>
  <c r="N61" i="12"/>
  <c r="G47" i="12"/>
  <c r="G61" i="12"/>
  <c r="D61" i="12"/>
  <c r="D47" i="12"/>
  <c r="M29" i="12"/>
  <c r="M15" i="12"/>
  <c r="I61" i="12"/>
  <c r="I47" i="12"/>
  <c r="M71" i="2"/>
  <c r="D61" i="11"/>
  <c r="Q61" i="11"/>
  <c r="C47" i="11"/>
  <c r="M1" i="8"/>
  <c r="J10" i="7"/>
  <c r="F39" i="3"/>
  <c r="M39" i="2"/>
  <c r="B39" i="3"/>
  <c r="H39" i="3"/>
  <c r="J61" i="12"/>
  <c r="J47" i="12"/>
  <c r="J15" i="12"/>
  <c r="J29" i="12"/>
  <c r="B15" i="12"/>
  <c r="B29" i="12"/>
  <c r="B30" i="12" s="1"/>
  <c r="C30" i="12" s="1"/>
  <c r="L29" i="12"/>
  <c r="L15" i="12"/>
  <c r="M47" i="12"/>
  <c r="M61" i="12"/>
  <c r="G15" i="12"/>
  <c r="G29" i="12"/>
  <c r="C47" i="12"/>
  <c r="C61" i="12"/>
  <c r="D9" i="9"/>
  <c r="L2" i="10"/>
  <c r="E39" i="3"/>
  <c r="H39" i="2"/>
  <c r="F71" i="2"/>
  <c r="E15" i="11"/>
  <c r="L47" i="11"/>
  <c r="L61" i="11"/>
  <c r="P58" i="6"/>
  <c r="P63" i="6" s="1"/>
  <c r="P64" i="6" s="1"/>
  <c r="P65" i="6" s="1"/>
  <c r="N58" i="6"/>
  <c r="N63" i="6" s="1"/>
  <c r="N64" i="6" s="1"/>
  <c r="N65" i="6" s="1"/>
  <c r="F58" i="6"/>
  <c r="F63" i="6" s="1"/>
  <c r="F64" i="6" s="1"/>
  <c r="F65" i="6" s="1"/>
  <c r="H58" i="6"/>
  <c r="H63" i="6" s="1"/>
  <c r="H64" i="6" s="1"/>
  <c r="H65" i="6" s="1"/>
  <c r="I26" i="6"/>
  <c r="L58" i="6"/>
  <c r="L63" i="6" s="1"/>
  <c r="L64" i="6" s="1"/>
  <c r="L65" i="6" s="1"/>
  <c r="P26" i="6"/>
  <c r="P31" i="6" s="1"/>
  <c r="P32" i="6" s="1"/>
  <c r="P33" i="6" s="1"/>
  <c r="O58" i="6"/>
  <c r="O63" i="6" s="1"/>
  <c r="O64" i="6" s="1"/>
  <c r="O65" i="6" s="1"/>
  <c r="E26" i="6"/>
  <c r="E31" i="6" s="1"/>
  <c r="E32" i="6" s="1"/>
  <c r="E33" i="6" s="1"/>
  <c r="G58" i="6"/>
  <c r="G63" i="6" s="1"/>
  <c r="G64" i="6" s="1"/>
  <c r="G65" i="6" s="1"/>
  <c r="J58" i="6"/>
  <c r="J63" i="6" s="1"/>
  <c r="J64" i="6" s="1"/>
  <c r="J65" i="6" s="1"/>
  <c r="E58" i="6"/>
  <c r="E63" i="6" s="1"/>
  <c r="E64" i="6" s="1"/>
  <c r="E65" i="6" s="1"/>
  <c r="C26" i="6"/>
  <c r="C31" i="6" s="1"/>
  <c r="C32" i="6" s="1"/>
  <c r="C33" i="6" s="1"/>
  <c r="C58" i="6"/>
  <c r="J26" i="6"/>
  <c r="D58" i="6"/>
  <c r="M58" i="6"/>
  <c r="M26" i="6"/>
  <c r="M31" i="6" s="1"/>
  <c r="M32" i="6" s="1"/>
  <c r="M33" i="6" s="1"/>
  <c r="B26" i="6"/>
  <c r="B31" i="6" s="1"/>
  <c r="B32" i="6" s="1"/>
  <c r="B33" i="6" s="1"/>
  <c r="L26" i="6"/>
  <c r="L31" i="6" s="1"/>
  <c r="L32" i="6" s="1"/>
  <c r="L33" i="6" s="1"/>
  <c r="I58" i="6"/>
  <c r="F26" i="6"/>
  <c r="F31" i="6" s="1"/>
  <c r="F32" i="6" s="1"/>
  <c r="F33" i="6" s="1"/>
  <c r="N26" i="6"/>
  <c r="N31" i="6" s="1"/>
  <c r="N32" i="6" s="1"/>
  <c r="N33" i="6" s="1"/>
  <c r="Q58" i="6"/>
  <c r="Q63" i="6" s="1"/>
  <c r="Q64" i="6" s="1"/>
  <c r="Q65" i="6" s="1"/>
  <c r="D26" i="6"/>
  <c r="B58" i="6"/>
  <c r="B63" i="6" s="1"/>
  <c r="B64" i="6" s="1"/>
  <c r="B65" i="6" s="1"/>
  <c r="K26" i="6"/>
  <c r="O26" i="6"/>
  <c r="H26" i="6"/>
  <c r="H31" i="6" s="1"/>
  <c r="H32" i="6" s="1"/>
  <c r="H33" i="6" s="1"/>
  <c r="G26" i="6"/>
  <c r="G31" i="6" s="1"/>
  <c r="G32" i="6" s="1"/>
  <c r="G33" i="6" s="1"/>
  <c r="K58" i="6"/>
  <c r="K63" i="6" s="1"/>
  <c r="K64" i="6" s="1"/>
  <c r="K65" i="6" s="1"/>
  <c r="F39" i="2"/>
  <c r="L39" i="3"/>
  <c r="O39" i="2"/>
  <c r="I39" i="3"/>
  <c r="G71" i="2"/>
  <c r="L71" i="2"/>
  <c r="B47" i="12"/>
  <c r="B61" i="12"/>
  <c r="N15" i="12"/>
  <c r="N29" i="12"/>
  <c r="P61" i="12"/>
  <c r="P47" i="12"/>
  <c r="E15" i="12"/>
  <c r="E29" i="12"/>
  <c r="E47" i="12"/>
  <c r="E61" i="12"/>
  <c r="H61" i="12"/>
  <c r="H47" i="12"/>
  <c r="L47" i="12"/>
  <c r="L61" i="12"/>
  <c r="O61" i="12"/>
  <c r="O47" i="12"/>
  <c r="O71" i="2"/>
  <c r="Q71" i="2"/>
  <c r="M61" i="11"/>
  <c r="M47" i="11"/>
  <c r="L35" i="4" l="1"/>
  <c r="L36" i="4" s="1"/>
  <c r="L37" i="4" s="1"/>
  <c r="O35" i="4"/>
  <c r="O36" i="4" s="1"/>
  <c r="O37" i="4" s="1"/>
  <c r="N35" i="4"/>
  <c r="N36" i="4" s="1"/>
  <c r="N38" i="4" s="1"/>
  <c r="N39" i="4" s="1"/>
  <c r="M67" i="4"/>
  <c r="M68" i="4" s="1"/>
  <c r="M70" i="4" s="1"/>
  <c r="M71" i="4" s="1"/>
  <c r="I35" i="4"/>
  <c r="I36" i="4" s="1"/>
  <c r="I38" i="4" s="1"/>
  <c r="I39" i="4" s="1"/>
  <c r="C35" i="4"/>
  <c r="C36" i="4" s="1"/>
  <c r="C38" i="4" s="1"/>
  <c r="C39" i="4" s="1"/>
  <c r="E35" i="4"/>
  <c r="E36" i="4" s="1"/>
  <c r="E38" i="4" s="1"/>
  <c r="E39" i="4" s="1"/>
  <c r="E67" i="4"/>
  <c r="E68" i="4" s="1"/>
  <c r="E69" i="4" s="1"/>
  <c r="I67" i="4"/>
  <c r="I68" i="4" s="1"/>
  <c r="I70" i="4" s="1"/>
  <c r="I71" i="4" s="1"/>
  <c r="M35" i="4"/>
  <c r="M36" i="4" s="1"/>
  <c r="M38" i="4" s="1"/>
  <c r="M39" i="4" s="1"/>
  <c r="L67" i="4"/>
  <c r="L68" i="4" s="1"/>
  <c r="L69" i="4" s="1"/>
  <c r="H35" i="4"/>
  <c r="H36" i="4" s="1"/>
  <c r="H37" i="4" s="1"/>
  <c r="D35" i="4"/>
  <c r="D36" i="4" s="1"/>
  <c r="D38" i="4" s="1"/>
  <c r="D39" i="4" s="1"/>
  <c r="J67" i="4"/>
  <c r="J68" i="4" s="1"/>
  <c r="J69" i="4" s="1"/>
  <c r="O67" i="4"/>
  <c r="O68" i="4" s="1"/>
  <c r="O70" i="4" s="1"/>
  <c r="O71" i="4" s="1"/>
  <c r="G35" i="4"/>
  <c r="G36" i="4" s="1"/>
  <c r="G38" i="4" s="1"/>
  <c r="G39" i="4" s="1"/>
  <c r="D67" i="4"/>
  <c r="D68" i="4" s="1"/>
  <c r="D69" i="4" s="1"/>
  <c r="L9" i="1"/>
  <c r="L10" i="1" s="1"/>
  <c r="P3" i="1" s="1"/>
  <c r="B15" i="11"/>
  <c r="K61" i="11"/>
  <c r="F15" i="11"/>
  <c r="F27" i="11" s="1"/>
  <c r="I47" i="11"/>
  <c r="I59" i="11" s="1"/>
  <c r="J61" i="11"/>
  <c r="C29" i="11"/>
  <c r="C30" i="11" s="1"/>
  <c r="D30" i="11" s="1"/>
  <c r="E30" i="11" s="1"/>
  <c r="F30" i="11" s="1"/>
  <c r="G30" i="11" s="1"/>
  <c r="H30" i="11" s="1"/>
  <c r="I30" i="11" s="1"/>
  <c r="J30" i="11" s="1"/>
  <c r="K30" i="11" s="1"/>
  <c r="L30" i="11" s="1"/>
  <c r="M30" i="11" s="1"/>
  <c r="N30" i="11" s="1"/>
  <c r="O30" i="11" s="1"/>
  <c r="P30" i="11" s="1"/>
  <c r="M29" i="10"/>
  <c r="B61" i="11"/>
  <c r="E47" i="11"/>
  <c r="E59" i="11" s="1"/>
  <c r="D15" i="11"/>
  <c r="D27" i="11" s="1"/>
  <c r="O61" i="11"/>
  <c r="P4" i="9"/>
  <c r="G9" i="9"/>
  <c r="G10" i="9" s="1"/>
  <c r="D5" i="9" s="1"/>
  <c r="E29" i="10"/>
  <c r="E47" i="10"/>
  <c r="E59" i="10" s="1"/>
  <c r="H29" i="10"/>
  <c r="G47" i="10"/>
  <c r="G59" i="10" s="1"/>
  <c r="Q47" i="10"/>
  <c r="Q59" i="10" s="1"/>
  <c r="O61" i="10"/>
  <c r="O15" i="10"/>
  <c r="O27" i="10" s="1"/>
  <c r="K15" i="10"/>
  <c r="K27" i="10" s="1"/>
  <c r="O38" i="4"/>
  <c r="O39" i="4" s="1"/>
  <c r="G29" i="10"/>
  <c r="B61" i="10"/>
  <c r="N61" i="10"/>
  <c r="D29" i="10"/>
  <c r="M61" i="10"/>
  <c r="H47" i="10"/>
  <c r="H59" i="10" s="1"/>
  <c r="C30" i="10"/>
  <c r="I47" i="10"/>
  <c r="I59" i="10" s="1"/>
  <c r="F29" i="10"/>
  <c r="J61" i="10"/>
  <c r="J47" i="10"/>
  <c r="J59" i="10" s="1"/>
  <c r="P61" i="10"/>
  <c r="P47" i="10"/>
  <c r="P59" i="10" s="1"/>
  <c r="F47" i="10"/>
  <c r="F59" i="10" s="1"/>
  <c r="F61" i="10"/>
  <c r="N29" i="10"/>
  <c r="N15" i="10"/>
  <c r="N27" i="10" s="1"/>
  <c r="I29" i="10"/>
  <c r="K61" i="10"/>
  <c r="D47" i="10"/>
  <c r="D59" i="10" s="1"/>
  <c r="D61" i="10"/>
  <c r="C47" i="10"/>
  <c r="C59" i="10" s="1"/>
  <c r="C61" i="10"/>
  <c r="P15" i="10"/>
  <c r="P27" i="10" s="1"/>
  <c r="P29" i="10"/>
  <c r="F69" i="4"/>
  <c r="N37" i="4"/>
  <c r="F37" i="4"/>
  <c r="J70" i="4"/>
  <c r="J71" i="4" s="1"/>
  <c r="H69" i="4"/>
  <c r="K38" i="4"/>
  <c r="K39" i="4" s="1"/>
  <c r="M69" i="4"/>
  <c r="N70" i="4"/>
  <c r="N71" i="4" s="1"/>
  <c r="I37" i="4"/>
  <c r="F67" i="5"/>
  <c r="F68" i="5" s="1"/>
  <c r="F70" i="5" s="1"/>
  <c r="F71" i="5" s="1"/>
  <c r="K35" i="5"/>
  <c r="K36" i="5" s="1"/>
  <c r="K38" i="5" s="1"/>
  <c r="K39" i="5" s="1"/>
  <c r="E37" i="4"/>
  <c r="B38" i="4"/>
  <c r="B39" i="4" s="1"/>
  <c r="D40" i="1"/>
  <c r="D41" i="1" s="1"/>
  <c r="H35" i="5"/>
  <c r="H36" i="5" s="1"/>
  <c r="H37" i="5" s="1"/>
  <c r="K69" i="4"/>
  <c r="G70" i="4"/>
  <c r="G71" i="4" s="1"/>
  <c r="N35" i="5"/>
  <c r="N36" i="5" s="1"/>
  <c r="N38" i="5" s="1"/>
  <c r="N39" i="5" s="1"/>
  <c r="F35" i="5"/>
  <c r="F36" i="5" s="1"/>
  <c r="F37" i="5" s="1"/>
  <c r="B35" i="5"/>
  <c r="B36" i="5" s="1"/>
  <c r="B38" i="5" s="1"/>
  <c r="Q70" i="4"/>
  <c r="Q71" i="4" s="1"/>
  <c r="M67" i="5"/>
  <c r="M68" i="5" s="1"/>
  <c r="M70" i="5" s="1"/>
  <c r="M71" i="5" s="1"/>
  <c r="O69" i="4"/>
  <c r="N67" i="5"/>
  <c r="N68" i="5" s="1"/>
  <c r="N69" i="5" s="1"/>
  <c r="L35" i="5"/>
  <c r="L36" i="5" s="1"/>
  <c r="L37" i="5" s="1"/>
  <c r="J35" i="5"/>
  <c r="J36" i="5" s="1"/>
  <c r="J37" i="5" s="1"/>
  <c r="C35" i="5"/>
  <c r="C36" i="5" s="1"/>
  <c r="C37" i="5" s="1"/>
  <c r="L67" i="5"/>
  <c r="L68" i="5" s="1"/>
  <c r="L70" i="5" s="1"/>
  <c r="L71" i="5" s="1"/>
  <c r="O67" i="5"/>
  <c r="O68" i="5" s="1"/>
  <c r="O70" i="5" s="1"/>
  <c r="O71" i="5" s="1"/>
  <c r="E67" i="5"/>
  <c r="E68" i="5" s="1"/>
  <c r="E70" i="5" s="1"/>
  <c r="E71" i="5" s="1"/>
  <c r="D67" i="5"/>
  <c r="D68" i="5" s="1"/>
  <c r="D70" i="5" s="1"/>
  <c r="D71" i="5" s="1"/>
  <c r="Q67" i="5"/>
  <c r="Q68" i="5" s="1"/>
  <c r="Q70" i="5" s="1"/>
  <c r="Q71" i="5" s="1"/>
  <c r="C67" i="5"/>
  <c r="C68" i="5" s="1"/>
  <c r="C70" i="5" s="1"/>
  <c r="C71" i="5" s="1"/>
  <c r="K67" i="5"/>
  <c r="K68" i="5" s="1"/>
  <c r="K69" i="5" s="1"/>
  <c r="O35" i="5"/>
  <c r="O36" i="5" s="1"/>
  <c r="O37" i="5" s="1"/>
  <c r="P35" i="5"/>
  <c r="P36" i="5" s="1"/>
  <c r="P37" i="5" s="1"/>
  <c r="D35" i="5"/>
  <c r="D36" i="5" s="1"/>
  <c r="D38" i="5" s="1"/>
  <c r="I69" i="4"/>
  <c r="D70" i="4"/>
  <c r="D71" i="4" s="1"/>
  <c r="C69" i="4"/>
  <c r="B69" i="4"/>
  <c r="P38" i="4"/>
  <c r="P39" i="4" s="1"/>
  <c r="L38" i="4"/>
  <c r="L39" i="4" s="1"/>
  <c r="J37" i="4"/>
  <c r="D37" i="4"/>
  <c r="B39" i="2"/>
  <c r="J74" i="5"/>
  <c r="J67" i="5"/>
  <c r="J68" i="5" s="1"/>
  <c r="H67" i="5"/>
  <c r="H68" i="5" s="1"/>
  <c r="H74" i="5"/>
  <c r="E34" i="6"/>
  <c r="E20" i="6"/>
  <c r="P34" i="6"/>
  <c r="P20" i="6"/>
  <c r="P42" i="6" s="1"/>
  <c r="L20" i="6"/>
  <c r="L42" i="6" s="1"/>
  <c r="L34" i="6"/>
  <c r="H66" i="6"/>
  <c r="H52" i="6"/>
  <c r="H74" i="6" s="1"/>
  <c r="G34" i="6"/>
  <c r="G20" i="6"/>
  <c r="G42" i="6" s="1"/>
  <c r="M34" i="6"/>
  <c r="M20" i="6"/>
  <c r="M42" i="6" s="1"/>
  <c r="N20" i="6"/>
  <c r="N42" i="6" s="1"/>
  <c r="N34" i="6"/>
  <c r="B67" i="5"/>
  <c r="B68" i="5" s="1"/>
  <c r="B70" i="5" s="1"/>
  <c r="B71" i="5" s="1"/>
  <c r="P70" i="4"/>
  <c r="P71" i="4" s="1"/>
  <c r="P69" i="4"/>
  <c r="I67" i="5"/>
  <c r="I68" i="5" s="1"/>
  <c r="I74" i="5"/>
  <c r="P67" i="5"/>
  <c r="P68" i="5" s="1"/>
  <c r="P74" i="5"/>
  <c r="F34" i="6"/>
  <c r="F20" i="6"/>
  <c r="K66" i="6"/>
  <c r="K52" i="6"/>
  <c r="K74" i="6" s="1"/>
  <c r="G66" i="6"/>
  <c r="G52" i="6"/>
  <c r="G74" i="6" s="1"/>
  <c r="J66" i="6"/>
  <c r="J52" i="6"/>
  <c r="J74" i="6" s="1"/>
  <c r="Q66" i="6"/>
  <c r="Q52" i="6"/>
  <c r="Q74" i="6" s="1"/>
  <c r="L66" i="6"/>
  <c r="L52" i="6"/>
  <c r="L74" i="6" s="1"/>
  <c r="I2" i="10"/>
  <c r="C10" i="9"/>
  <c r="R68" i="9" s="1"/>
  <c r="M35" i="5"/>
  <c r="M36" i="5" s="1"/>
  <c r="M42" i="5"/>
  <c r="O66" i="6"/>
  <c r="O52" i="6"/>
  <c r="O74" i="6" s="1"/>
  <c r="B66" i="6"/>
  <c r="B52" i="6"/>
  <c r="H34" i="6"/>
  <c r="H20" i="6"/>
  <c r="H42" i="6" s="1"/>
  <c r="P66" i="6"/>
  <c r="P52" i="6"/>
  <c r="B34" i="6"/>
  <c r="B20" i="6"/>
  <c r="B42" i="6" s="1"/>
  <c r="D10" i="8"/>
  <c r="L3" i="9"/>
  <c r="I35" i="5"/>
  <c r="I36" i="5" s="1"/>
  <c r="I42" i="5"/>
  <c r="E35" i="5"/>
  <c r="E36" i="5" s="1"/>
  <c r="E38" i="5" s="1"/>
  <c r="E39" i="5" s="1"/>
  <c r="G67" i="5"/>
  <c r="G68" i="5" s="1"/>
  <c r="G70" i="5" s="1"/>
  <c r="G71" i="5" s="1"/>
  <c r="R64" i="7"/>
  <c r="R65" i="7" s="1"/>
  <c r="R66" i="7" s="1"/>
  <c r="E66" i="6"/>
  <c r="E52" i="6"/>
  <c r="E74" i="6" s="1"/>
  <c r="F66" i="6"/>
  <c r="F52" i="6"/>
  <c r="F74" i="6" s="1"/>
  <c r="N66" i="6"/>
  <c r="N52" i="6"/>
  <c r="N74" i="6" s="1"/>
  <c r="C34" i="6"/>
  <c r="C20" i="6"/>
  <c r="C42" i="6" s="1"/>
  <c r="G35" i="5"/>
  <c r="G36" i="5" s="1"/>
  <c r="G42" i="5"/>
  <c r="D30" i="12"/>
  <c r="E30" i="12" s="1"/>
  <c r="F30" i="12" s="1"/>
  <c r="G30" i="12" s="1"/>
  <c r="H30" i="12" s="1"/>
  <c r="I30" i="12" s="1"/>
  <c r="J30" i="12" s="1"/>
  <c r="K30" i="12" s="1"/>
  <c r="L30" i="12" s="1"/>
  <c r="M30" i="12" s="1"/>
  <c r="N30" i="12" s="1"/>
  <c r="O30" i="12" s="1"/>
  <c r="P30" i="12" s="1"/>
  <c r="B62" i="12" s="1"/>
  <c r="C62" i="12" s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P59" i="12"/>
  <c r="D31" i="6"/>
  <c r="D32" i="6" s="1"/>
  <c r="D33" i="6" s="1"/>
  <c r="D34" i="6" s="1"/>
  <c r="I63" i="6"/>
  <c r="I64" i="6" s="1"/>
  <c r="I65" i="6" s="1"/>
  <c r="I66" i="6" s="1"/>
  <c r="M63" i="6"/>
  <c r="M64" i="6" s="1"/>
  <c r="M65" i="6" s="1"/>
  <c r="M66" i="6" s="1"/>
  <c r="I31" i="6"/>
  <c r="I32" i="6" s="1"/>
  <c r="I33" i="6" s="1"/>
  <c r="I34" i="6" s="1"/>
  <c r="J59" i="11"/>
  <c r="E27" i="11"/>
  <c r="G27" i="12"/>
  <c r="J27" i="12"/>
  <c r="M27" i="12"/>
  <c r="P27" i="12"/>
  <c r="Q59" i="12"/>
  <c r="O27" i="12"/>
  <c r="I27" i="12"/>
  <c r="L59" i="12"/>
  <c r="E59" i="12"/>
  <c r="B59" i="12"/>
  <c r="O31" i="6"/>
  <c r="O32" i="6" s="1"/>
  <c r="O33" i="6" s="1"/>
  <c r="O34" i="6" s="1"/>
  <c r="D63" i="6"/>
  <c r="D64" i="6" s="1"/>
  <c r="D65" i="6" s="1"/>
  <c r="D66" i="6" s="1"/>
  <c r="J59" i="12"/>
  <c r="C59" i="11"/>
  <c r="C27" i="11"/>
  <c r="G59" i="12"/>
  <c r="F27" i="12"/>
  <c r="H27" i="12"/>
  <c r="F59" i="12"/>
  <c r="M59" i="11"/>
  <c r="O59" i="12"/>
  <c r="K31" i="6"/>
  <c r="K32" i="6" s="1"/>
  <c r="K33" i="6" s="1"/>
  <c r="K34" i="6" s="1"/>
  <c r="J31" i="6"/>
  <c r="J32" i="6" s="1"/>
  <c r="J33" i="6" s="1"/>
  <c r="J20" i="6" s="1"/>
  <c r="J42" i="6" s="1"/>
  <c r="L59" i="11"/>
  <c r="B59" i="11"/>
  <c r="C59" i="12"/>
  <c r="M59" i="12"/>
  <c r="B27" i="12"/>
  <c r="O58" i="7"/>
  <c r="O63" i="7" s="1"/>
  <c r="O64" i="7" s="1"/>
  <c r="O65" i="7" s="1"/>
  <c r="D58" i="7"/>
  <c r="D63" i="7" s="1"/>
  <c r="D64" i="7" s="1"/>
  <c r="D65" i="7" s="1"/>
  <c r="C26" i="7"/>
  <c r="C31" i="7" s="1"/>
  <c r="C32" i="7" s="1"/>
  <c r="C33" i="7" s="1"/>
  <c r="C58" i="7"/>
  <c r="C63" i="7" s="1"/>
  <c r="C64" i="7" s="1"/>
  <c r="C65" i="7" s="1"/>
  <c r="K58" i="7"/>
  <c r="K63" i="7" s="1"/>
  <c r="K64" i="7" s="1"/>
  <c r="K65" i="7" s="1"/>
  <c r="D26" i="7"/>
  <c r="D31" i="7" s="1"/>
  <c r="D32" i="7" s="1"/>
  <c r="D33" i="7" s="1"/>
  <c r="E58" i="7"/>
  <c r="E63" i="7" s="1"/>
  <c r="E64" i="7" s="1"/>
  <c r="E65" i="7" s="1"/>
  <c r="J58" i="7"/>
  <c r="J63" i="7" s="1"/>
  <c r="J64" i="7" s="1"/>
  <c r="J65" i="7" s="1"/>
  <c r="O26" i="7"/>
  <c r="O31" i="7" s="1"/>
  <c r="O32" i="7" s="1"/>
  <c r="O33" i="7" s="1"/>
  <c r="G26" i="7"/>
  <c r="G31" i="7" s="1"/>
  <c r="G32" i="7" s="1"/>
  <c r="G33" i="7" s="1"/>
  <c r="H26" i="7"/>
  <c r="H31" i="7" s="1"/>
  <c r="H32" i="7" s="1"/>
  <c r="H33" i="7" s="1"/>
  <c r="I26" i="7"/>
  <c r="I31" i="7" s="1"/>
  <c r="I32" i="7" s="1"/>
  <c r="I33" i="7" s="1"/>
  <c r="M58" i="7"/>
  <c r="M63" i="7" s="1"/>
  <c r="M64" i="7" s="1"/>
  <c r="M65" i="7" s="1"/>
  <c r="M26" i="7"/>
  <c r="M31" i="7" s="1"/>
  <c r="M32" i="7" s="1"/>
  <c r="M33" i="7" s="1"/>
  <c r="K26" i="7"/>
  <c r="K31" i="7" s="1"/>
  <c r="K32" i="7" s="1"/>
  <c r="K33" i="7" s="1"/>
  <c r="N58" i="7"/>
  <c r="N63" i="7" s="1"/>
  <c r="N64" i="7" s="1"/>
  <c r="N65" i="7" s="1"/>
  <c r="Q58" i="7"/>
  <c r="Q63" i="7" s="1"/>
  <c r="Q64" i="7" s="1"/>
  <c r="Q65" i="7" s="1"/>
  <c r="G58" i="7"/>
  <c r="G63" i="7" s="1"/>
  <c r="G64" i="7" s="1"/>
  <c r="G65" i="7" s="1"/>
  <c r="L58" i="7"/>
  <c r="L63" i="7" s="1"/>
  <c r="L64" i="7" s="1"/>
  <c r="L65" i="7" s="1"/>
  <c r="P26" i="7"/>
  <c r="P31" i="7" s="1"/>
  <c r="P32" i="7" s="1"/>
  <c r="P33" i="7" s="1"/>
  <c r="B58" i="7"/>
  <c r="B63" i="7" s="1"/>
  <c r="B64" i="7" s="1"/>
  <c r="B65" i="7" s="1"/>
  <c r="N26" i="7"/>
  <c r="N31" i="7" s="1"/>
  <c r="N32" i="7" s="1"/>
  <c r="N33" i="7" s="1"/>
  <c r="B26" i="7"/>
  <c r="B31" i="7" s="1"/>
  <c r="B32" i="7" s="1"/>
  <c r="B33" i="7" s="1"/>
  <c r="F26" i="7"/>
  <c r="F31" i="7" s="1"/>
  <c r="F32" i="7" s="1"/>
  <c r="F33" i="7" s="1"/>
  <c r="L26" i="7"/>
  <c r="L31" i="7" s="1"/>
  <c r="L32" i="7" s="1"/>
  <c r="L33" i="7" s="1"/>
  <c r="H58" i="7"/>
  <c r="H63" i="7" s="1"/>
  <c r="H64" i="7" s="1"/>
  <c r="H65" i="7" s="1"/>
  <c r="F58" i="7"/>
  <c r="F63" i="7" s="1"/>
  <c r="F64" i="7" s="1"/>
  <c r="F65" i="7" s="1"/>
  <c r="I58" i="7"/>
  <c r="I63" i="7" s="1"/>
  <c r="I64" i="7" s="1"/>
  <c r="I65" i="7" s="1"/>
  <c r="J26" i="7"/>
  <c r="J31" i="7" s="1"/>
  <c r="J32" i="7" s="1"/>
  <c r="J33" i="7" s="1"/>
  <c r="P58" i="7"/>
  <c r="P63" i="7" s="1"/>
  <c r="P64" i="7" s="1"/>
  <c r="P65" i="7" s="1"/>
  <c r="E26" i="7"/>
  <c r="E31" i="7" s="1"/>
  <c r="E32" i="7" s="1"/>
  <c r="E33" i="7" s="1"/>
  <c r="Q59" i="11"/>
  <c r="D59" i="11"/>
  <c r="I59" i="12"/>
  <c r="D59" i="12"/>
  <c r="K27" i="12"/>
  <c r="O59" i="11"/>
  <c r="D27" i="12"/>
  <c r="K59" i="12"/>
  <c r="H59" i="12"/>
  <c r="B27" i="11"/>
  <c r="E27" i="12"/>
  <c r="N27" i="12"/>
  <c r="C63" i="6"/>
  <c r="C64" i="6" s="1"/>
  <c r="C65" i="6" s="1"/>
  <c r="C52" i="6" s="1"/>
  <c r="C74" i="6" s="1"/>
  <c r="L2" i="11"/>
  <c r="D9" i="10"/>
  <c r="L27" i="12"/>
  <c r="M1" i="9"/>
  <c r="J10" i="8"/>
  <c r="K59" i="11"/>
  <c r="N59" i="12"/>
  <c r="N59" i="11"/>
  <c r="K9" i="4" l="1"/>
  <c r="K10" i="4" s="1"/>
  <c r="M37" i="4"/>
  <c r="L70" i="4"/>
  <c r="L71" i="4" s="1"/>
  <c r="C37" i="4"/>
  <c r="E70" i="4"/>
  <c r="E71" i="4" s="1"/>
  <c r="G37" i="4"/>
  <c r="H38" i="4"/>
  <c r="H39" i="4" s="1"/>
  <c r="M52" i="6"/>
  <c r="M74" i="6" s="1"/>
  <c r="I20" i="6"/>
  <c r="I42" i="6" s="1"/>
  <c r="C66" i="6"/>
  <c r="O20" i="6"/>
  <c r="O42" i="6" s="1"/>
  <c r="K20" i="6"/>
  <c r="K42" i="6" s="1"/>
  <c r="D20" i="6"/>
  <c r="D42" i="6" s="1"/>
  <c r="D52" i="6"/>
  <c r="D74" i="6" s="1"/>
  <c r="I52" i="6"/>
  <c r="I74" i="6" s="1"/>
  <c r="J34" i="6"/>
  <c r="B62" i="11"/>
  <c r="C62" i="11" s="1"/>
  <c r="D62" i="11" s="1"/>
  <c r="E62" i="11" s="1"/>
  <c r="F62" i="11" s="1"/>
  <c r="G62" i="11" s="1"/>
  <c r="H62" i="11" s="1"/>
  <c r="I62" i="11" s="1"/>
  <c r="J62" i="11" s="1"/>
  <c r="K62" i="11" s="1"/>
  <c r="L62" i="11" s="1"/>
  <c r="M62" i="11" s="1"/>
  <c r="N62" i="11" s="1"/>
  <c r="O62" i="11" s="1"/>
  <c r="P62" i="11" s="1"/>
  <c r="Q62" i="11" s="1"/>
  <c r="D30" i="10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B62" i="10" s="1"/>
  <c r="C62" i="10" s="1"/>
  <c r="D62" i="10" s="1"/>
  <c r="E62" i="10" s="1"/>
  <c r="F62" i="10" s="1"/>
  <c r="G62" i="10" s="1"/>
  <c r="H62" i="10" s="1"/>
  <c r="I62" i="10" s="1"/>
  <c r="J62" i="10" s="1"/>
  <c r="K62" i="10" s="1"/>
  <c r="L62" i="10" s="1"/>
  <c r="M62" i="10" s="1"/>
  <c r="N62" i="10" s="1"/>
  <c r="O62" i="10" s="1"/>
  <c r="P62" i="10" s="1"/>
  <c r="Q62" i="10" s="1"/>
  <c r="P4" i="10" s="1"/>
  <c r="D4" i="10" s="1"/>
  <c r="B35" i="6"/>
  <c r="B36" i="6" s="1"/>
  <c r="B38" i="6" s="1"/>
  <c r="H35" i="6"/>
  <c r="H36" i="6" s="1"/>
  <c r="H37" i="6" s="1"/>
  <c r="M69" i="5"/>
  <c r="K70" i="5"/>
  <c r="K71" i="5" s="1"/>
  <c r="F38" i="5"/>
  <c r="F39" i="5" s="1"/>
  <c r="E40" i="1"/>
  <c r="E41" i="1" s="1"/>
  <c r="B37" i="5"/>
  <c r="F69" i="5"/>
  <c r="K37" i="5"/>
  <c r="C38" i="5"/>
  <c r="C39" i="5" s="1"/>
  <c r="N37" i="5"/>
  <c r="E69" i="5"/>
  <c r="J67" i="6"/>
  <c r="J68" i="6" s="1"/>
  <c r="J69" i="6" s="1"/>
  <c r="O67" i="6"/>
  <c r="O68" i="6" s="1"/>
  <c r="O70" i="6" s="1"/>
  <c r="O71" i="6" s="1"/>
  <c r="Q67" i="6"/>
  <c r="Q68" i="6" s="1"/>
  <c r="Q69" i="6" s="1"/>
  <c r="J38" i="5"/>
  <c r="J39" i="5" s="1"/>
  <c r="H38" i="5"/>
  <c r="H39" i="5" s="1"/>
  <c r="N70" i="5"/>
  <c r="N71" i="5" s="1"/>
  <c r="L38" i="5"/>
  <c r="L39" i="5" s="1"/>
  <c r="Q69" i="5"/>
  <c r="L69" i="5"/>
  <c r="C67" i="6"/>
  <c r="C68" i="6" s="1"/>
  <c r="C70" i="6" s="1"/>
  <c r="C71" i="6" s="1"/>
  <c r="J35" i="6"/>
  <c r="J36" i="6" s="1"/>
  <c r="J37" i="6" s="1"/>
  <c r="O69" i="5"/>
  <c r="E37" i="5"/>
  <c r="L67" i="6"/>
  <c r="L68" i="6" s="1"/>
  <c r="L70" i="6" s="1"/>
  <c r="L71" i="6" s="1"/>
  <c r="K67" i="6"/>
  <c r="K68" i="6" s="1"/>
  <c r="K70" i="6" s="1"/>
  <c r="K71" i="6" s="1"/>
  <c r="G67" i="6"/>
  <c r="G68" i="6" s="1"/>
  <c r="G70" i="6" s="1"/>
  <c r="G71" i="6" s="1"/>
  <c r="L35" i="6"/>
  <c r="L36" i="6" s="1"/>
  <c r="L37" i="6" s="1"/>
  <c r="F67" i="6"/>
  <c r="F68" i="6" s="1"/>
  <c r="F69" i="6" s="1"/>
  <c r="N67" i="6"/>
  <c r="N68" i="6" s="1"/>
  <c r="N69" i="6" s="1"/>
  <c r="H67" i="6"/>
  <c r="H68" i="6" s="1"/>
  <c r="H69" i="6" s="1"/>
  <c r="P35" i="6"/>
  <c r="P36" i="6" s="1"/>
  <c r="P37" i="6" s="1"/>
  <c r="M35" i="6"/>
  <c r="M36" i="6" s="1"/>
  <c r="M38" i="6" s="1"/>
  <c r="M39" i="6" s="1"/>
  <c r="G69" i="5"/>
  <c r="C69" i="5"/>
  <c r="P38" i="5"/>
  <c r="P39" i="5" s="1"/>
  <c r="O38" i="5"/>
  <c r="O39" i="5" s="1"/>
  <c r="D37" i="5"/>
  <c r="D69" i="5"/>
  <c r="B69" i="5"/>
  <c r="N35" i="6"/>
  <c r="N36" i="6" s="1"/>
  <c r="N38" i="6" s="1"/>
  <c r="N39" i="6" s="1"/>
  <c r="D66" i="7"/>
  <c r="D52" i="7"/>
  <c r="D74" i="7" s="1"/>
  <c r="B52" i="7"/>
  <c r="B74" i="7" s="1"/>
  <c r="B66" i="7"/>
  <c r="I69" i="5"/>
  <c r="I70" i="5"/>
  <c r="I71" i="5" s="1"/>
  <c r="K9" i="5"/>
  <c r="K10" i="5" s="1"/>
  <c r="C35" i="6"/>
  <c r="C36" i="6" s="1"/>
  <c r="C37" i="6" s="1"/>
  <c r="I67" i="6"/>
  <c r="I68" i="6" s="1"/>
  <c r="I70" i="6" s="1"/>
  <c r="I71" i="6" s="1"/>
  <c r="O66" i="7"/>
  <c r="O52" i="7"/>
  <c r="O74" i="7" s="1"/>
  <c r="P34" i="7"/>
  <c r="P20" i="7"/>
  <c r="K34" i="7"/>
  <c r="K20" i="7"/>
  <c r="K42" i="7" s="1"/>
  <c r="C66" i="7"/>
  <c r="C52" i="7"/>
  <c r="B34" i="7"/>
  <c r="B20" i="7"/>
  <c r="B42" i="7" s="1"/>
  <c r="D20" i="7"/>
  <c r="D42" i="7" s="1"/>
  <c r="D34" i="7"/>
  <c r="Q52" i="7"/>
  <c r="Q74" i="7" s="1"/>
  <c r="Q66" i="7"/>
  <c r="H69" i="5"/>
  <c r="H70" i="5"/>
  <c r="H71" i="5" s="1"/>
  <c r="C34" i="7"/>
  <c r="C20" i="7"/>
  <c r="E20" i="7"/>
  <c r="E42" i="7" s="1"/>
  <c r="E34" i="7"/>
  <c r="N34" i="7"/>
  <c r="N20" i="7"/>
  <c r="E67" i="6"/>
  <c r="E68" i="6" s="1"/>
  <c r="E70" i="6" s="1"/>
  <c r="E71" i="6" s="1"/>
  <c r="L52" i="7"/>
  <c r="L74" i="7" s="1"/>
  <c r="L66" i="7"/>
  <c r="N52" i="7"/>
  <c r="N66" i="7"/>
  <c r="H52" i="7"/>
  <c r="H66" i="7"/>
  <c r="G20" i="7"/>
  <c r="G42" i="7" s="1"/>
  <c r="G34" i="7"/>
  <c r="P52" i="7"/>
  <c r="P74" i="7" s="1"/>
  <c r="P66" i="7"/>
  <c r="G66" i="7"/>
  <c r="G52" i="7"/>
  <c r="G74" i="7" s="1"/>
  <c r="E66" i="7"/>
  <c r="E52" i="7"/>
  <c r="L34" i="7"/>
  <c r="L20" i="7"/>
  <c r="I37" i="5"/>
  <c r="I38" i="5"/>
  <c r="I39" i="5" s="1"/>
  <c r="M37" i="5"/>
  <c r="M38" i="5"/>
  <c r="M39" i="5" s="1"/>
  <c r="P70" i="5"/>
  <c r="P71" i="5" s="1"/>
  <c r="P69" i="5"/>
  <c r="E35" i="6"/>
  <c r="E36" i="6" s="1"/>
  <c r="E42" i="6"/>
  <c r="J70" i="5"/>
  <c r="J71" i="5" s="1"/>
  <c r="J69" i="5"/>
  <c r="I52" i="7"/>
  <c r="I66" i="7"/>
  <c r="J52" i="7"/>
  <c r="J74" i="7" s="1"/>
  <c r="J66" i="7"/>
  <c r="M20" i="7"/>
  <c r="M42" i="7" s="1"/>
  <c r="M34" i="7"/>
  <c r="R64" i="8"/>
  <c r="R65" i="8" s="1"/>
  <c r="R66" i="8" s="1"/>
  <c r="I2" i="11"/>
  <c r="C10" i="10"/>
  <c r="R68" i="10" s="1"/>
  <c r="G35" i="6"/>
  <c r="G36" i="6" s="1"/>
  <c r="G38" i="6" s="1"/>
  <c r="G39" i="6" s="1"/>
  <c r="D35" i="6"/>
  <c r="D36" i="6" s="1"/>
  <c r="D37" i="6" s="1"/>
  <c r="G38" i="5"/>
  <c r="G39" i="5" s="1"/>
  <c r="G37" i="5"/>
  <c r="M66" i="7"/>
  <c r="M52" i="7"/>
  <c r="F66" i="7"/>
  <c r="F52" i="7"/>
  <c r="F74" i="7" s="1"/>
  <c r="O20" i="7"/>
  <c r="O42" i="7" s="1"/>
  <c r="O34" i="7"/>
  <c r="F34" i="7"/>
  <c r="F20" i="7"/>
  <c r="F42" i="7" s="1"/>
  <c r="I34" i="7"/>
  <c r="I20" i="7"/>
  <c r="I42" i="7" s="1"/>
  <c r="J34" i="7"/>
  <c r="J20" i="7"/>
  <c r="J42" i="7" s="1"/>
  <c r="K52" i="7"/>
  <c r="K74" i="7" s="1"/>
  <c r="K66" i="7"/>
  <c r="H20" i="7"/>
  <c r="H42" i="7" s="1"/>
  <c r="H34" i="7"/>
  <c r="D10" i="9"/>
  <c r="L3" i="10"/>
  <c r="P74" i="6"/>
  <c r="P67" i="6"/>
  <c r="P68" i="6" s="1"/>
  <c r="B74" i="6"/>
  <c r="B67" i="6"/>
  <c r="B68" i="6" s="1"/>
  <c r="F42" i="6"/>
  <c r="F35" i="6"/>
  <c r="F36" i="6" s="1"/>
  <c r="B39" i="5"/>
  <c r="D39" i="5"/>
  <c r="F58" i="8"/>
  <c r="F63" i="8" s="1"/>
  <c r="F64" i="8" s="1"/>
  <c r="F65" i="8" s="1"/>
  <c r="G58" i="8"/>
  <c r="G63" i="8" s="1"/>
  <c r="G64" i="8" s="1"/>
  <c r="G65" i="8" s="1"/>
  <c r="L26" i="8"/>
  <c r="L31" i="8" s="1"/>
  <c r="L32" i="8" s="1"/>
  <c r="L33" i="8" s="1"/>
  <c r="N58" i="8"/>
  <c r="N63" i="8" s="1"/>
  <c r="N64" i="8" s="1"/>
  <c r="N65" i="8" s="1"/>
  <c r="D26" i="8"/>
  <c r="D31" i="8" s="1"/>
  <c r="D32" i="8" s="1"/>
  <c r="D33" i="8" s="1"/>
  <c r="G26" i="8"/>
  <c r="G31" i="8" s="1"/>
  <c r="G32" i="8" s="1"/>
  <c r="G33" i="8" s="1"/>
  <c r="H58" i="8"/>
  <c r="H63" i="8" s="1"/>
  <c r="H64" i="8" s="1"/>
  <c r="H65" i="8" s="1"/>
  <c r="B26" i="8"/>
  <c r="B31" i="8" s="1"/>
  <c r="B32" i="8" s="1"/>
  <c r="B33" i="8" s="1"/>
  <c r="Q58" i="8"/>
  <c r="Q63" i="8" s="1"/>
  <c r="Q64" i="8" s="1"/>
  <c r="Q65" i="8" s="1"/>
  <c r="P26" i="8"/>
  <c r="P31" i="8" s="1"/>
  <c r="P32" i="8" s="1"/>
  <c r="P33" i="8" s="1"/>
  <c r="H26" i="8"/>
  <c r="H31" i="8" s="1"/>
  <c r="H32" i="8" s="1"/>
  <c r="H33" i="8" s="1"/>
  <c r="P58" i="8"/>
  <c r="P63" i="8" s="1"/>
  <c r="P64" i="8" s="1"/>
  <c r="P65" i="8" s="1"/>
  <c r="E26" i="8"/>
  <c r="E31" i="8" s="1"/>
  <c r="E32" i="8" s="1"/>
  <c r="E33" i="8" s="1"/>
  <c r="I26" i="8"/>
  <c r="I31" i="8" s="1"/>
  <c r="I32" i="8" s="1"/>
  <c r="I33" i="8" s="1"/>
  <c r="K58" i="8"/>
  <c r="K63" i="8" s="1"/>
  <c r="K64" i="8" s="1"/>
  <c r="K65" i="8" s="1"/>
  <c r="J26" i="8"/>
  <c r="J31" i="8" s="1"/>
  <c r="J32" i="8" s="1"/>
  <c r="J33" i="8" s="1"/>
  <c r="E58" i="8"/>
  <c r="E63" i="8" s="1"/>
  <c r="E64" i="8" s="1"/>
  <c r="E65" i="8" s="1"/>
  <c r="F26" i="8"/>
  <c r="F31" i="8" s="1"/>
  <c r="F32" i="8" s="1"/>
  <c r="F33" i="8" s="1"/>
  <c r="O26" i="8"/>
  <c r="O31" i="8" s="1"/>
  <c r="O32" i="8" s="1"/>
  <c r="O33" i="8" s="1"/>
  <c r="K26" i="8"/>
  <c r="K31" i="8" s="1"/>
  <c r="K32" i="8" s="1"/>
  <c r="K33" i="8" s="1"/>
  <c r="N26" i="8"/>
  <c r="N31" i="8" s="1"/>
  <c r="N32" i="8" s="1"/>
  <c r="N33" i="8" s="1"/>
  <c r="L58" i="8"/>
  <c r="L63" i="8" s="1"/>
  <c r="L64" i="8" s="1"/>
  <c r="L65" i="8" s="1"/>
  <c r="C58" i="8"/>
  <c r="C63" i="8" s="1"/>
  <c r="C64" i="8" s="1"/>
  <c r="C65" i="8" s="1"/>
  <c r="D58" i="8"/>
  <c r="D63" i="8" s="1"/>
  <c r="D64" i="8" s="1"/>
  <c r="D65" i="8" s="1"/>
  <c r="C26" i="8"/>
  <c r="C31" i="8" s="1"/>
  <c r="C32" i="8" s="1"/>
  <c r="C33" i="8" s="1"/>
  <c r="J58" i="8"/>
  <c r="J63" i="8" s="1"/>
  <c r="J64" i="8" s="1"/>
  <c r="J65" i="8" s="1"/>
  <c r="O58" i="8"/>
  <c r="O63" i="8" s="1"/>
  <c r="O64" i="8" s="1"/>
  <c r="O65" i="8" s="1"/>
  <c r="M26" i="8"/>
  <c r="M31" i="8" s="1"/>
  <c r="M32" i="8" s="1"/>
  <c r="M33" i="8" s="1"/>
  <c r="B58" i="8"/>
  <c r="B63" i="8" s="1"/>
  <c r="B64" i="8" s="1"/>
  <c r="B65" i="8" s="1"/>
  <c r="I58" i="8"/>
  <c r="I63" i="8" s="1"/>
  <c r="I64" i="8" s="1"/>
  <c r="I65" i="8" s="1"/>
  <c r="M58" i="8"/>
  <c r="M63" i="8" s="1"/>
  <c r="M64" i="8" s="1"/>
  <c r="M65" i="8" s="1"/>
  <c r="M1" i="10"/>
  <c r="J10" i="9"/>
  <c r="D9" i="11"/>
  <c r="L2" i="12"/>
  <c r="D9" i="12" s="1"/>
  <c r="P4" i="12"/>
  <c r="G9" i="12"/>
  <c r="G10" i="12" s="1"/>
  <c r="D5" i="12" s="1"/>
  <c r="I35" i="6" l="1"/>
  <c r="I36" i="6" s="1"/>
  <c r="I37" i="6" s="1"/>
  <c r="O35" i="6"/>
  <c r="O36" i="6" s="1"/>
  <c r="O37" i="6" s="1"/>
  <c r="M67" i="6"/>
  <c r="M68" i="6" s="1"/>
  <c r="M69" i="6" s="1"/>
  <c r="K35" i="6"/>
  <c r="K36" i="6" s="1"/>
  <c r="K37" i="6" s="1"/>
  <c r="D67" i="6"/>
  <c r="D68" i="6" s="1"/>
  <c r="D70" i="6" s="1"/>
  <c r="D71" i="6" s="1"/>
  <c r="G9" i="11"/>
  <c r="G10" i="11" s="1"/>
  <c r="D5" i="11" s="1"/>
  <c r="P4" i="11"/>
  <c r="B37" i="6"/>
  <c r="G9" i="10"/>
  <c r="G10" i="10" s="1"/>
  <c r="D5" i="10" s="1"/>
  <c r="H38" i="6"/>
  <c r="H39" i="6" s="1"/>
  <c r="L69" i="6"/>
  <c r="F40" i="1"/>
  <c r="G40" i="1" s="1"/>
  <c r="P38" i="6"/>
  <c r="P39" i="6" s="1"/>
  <c r="O69" i="6"/>
  <c r="C69" i="6"/>
  <c r="J70" i="6"/>
  <c r="J71" i="6" s="1"/>
  <c r="D69" i="6"/>
  <c r="J38" i="6"/>
  <c r="J39" i="6" s="1"/>
  <c r="Q70" i="6"/>
  <c r="Q71" i="6" s="1"/>
  <c r="O67" i="7"/>
  <c r="O68" i="7" s="1"/>
  <c r="O70" i="7" s="1"/>
  <c r="O71" i="7" s="1"/>
  <c r="G69" i="6"/>
  <c r="D67" i="7"/>
  <c r="D68" i="7" s="1"/>
  <c r="D70" i="7" s="1"/>
  <c r="D71" i="7" s="1"/>
  <c r="I69" i="6"/>
  <c r="L67" i="7"/>
  <c r="L68" i="7" s="1"/>
  <c r="L70" i="7" s="1"/>
  <c r="L71" i="7" s="1"/>
  <c r="H70" i="6"/>
  <c r="H71" i="6" s="1"/>
  <c r="F67" i="7"/>
  <c r="F68" i="7" s="1"/>
  <c r="F69" i="7" s="1"/>
  <c r="H35" i="7"/>
  <c r="H36" i="7" s="1"/>
  <c r="H37" i="7" s="1"/>
  <c r="I38" i="6"/>
  <c r="I39" i="6" s="1"/>
  <c r="P67" i="7"/>
  <c r="P68" i="7" s="1"/>
  <c r="P70" i="7" s="1"/>
  <c r="P71" i="7" s="1"/>
  <c r="K67" i="7"/>
  <c r="K68" i="7" s="1"/>
  <c r="K69" i="7" s="1"/>
  <c r="G35" i="7"/>
  <c r="G36" i="7" s="1"/>
  <c r="G38" i="7" s="1"/>
  <c r="G39" i="7" s="1"/>
  <c r="O35" i="7"/>
  <c r="O36" i="7" s="1"/>
  <c r="O38" i="7" s="1"/>
  <c r="O39" i="7" s="1"/>
  <c r="Q67" i="7"/>
  <c r="Q68" i="7" s="1"/>
  <c r="Q70" i="7" s="1"/>
  <c r="Q71" i="7" s="1"/>
  <c r="J67" i="7"/>
  <c r="J68" i="7" s="1"/>
  <c r="J69" i="7" s="1"/>
  <c r="B67" i="7"/>
  <c r="B68" i="7" s="1"/>
  <c r="B70" i="7" s="1"/>
  <c r="B71" i="7" s="1"/>
  <c r="K35" i="7"/>
  <c r="K36" i="7" s="1"/>
  <c r="K38" i="7" s="1"/>
  <c r="K39" i="7" s="1"/>
  <c r="J35" i="7"/>
  <c r="J36" i="7" s="1"/>
  <c r="J38" i="7" s="1"/>
  <c r="J39" i="7" s="1"/>
  <c r="M35" i="7"/>
  <c r="M36" i="7" s="1"/>
  <c r="M38" i="7" s="1"/>
  <c r="M39" i="7" s="1"/>
  <c r="F35" i="7"/>
  <c r="F36" i="7" s="1"/>
  <c r="F37" i="7" s="1"/>
  <c r="B35" i="7"/>
  <c r="B36" i="7" s="1"/>
  <c r="B37" i="7" s="1"/>
  <c r="G67" i="7"/>
  <c r="G68" i="7" s="1"/>
  <c r="G69" i="7" s="1"/>
  <c r="E35" i="7"/>
  <c r="E36" i="7" s="1"/>
  <c r="E38" i="7" s="1"/>
  <c r="E39" i="7" s="1"/>
  <c r="N70" i="6"/>
  <c r="N71" i="6" s="1"/>
  <c r="M70" i="6"/>
  <c r="M71" i="6" s="1"/>
  <c r="K69" i="6"/>
  <c r="F70" i="6"/>
  <c r="F71" i="6" s="1"/>
  <c r="E69" i="6"/>
  <c r="M37" i="6"/>
  <c r="L38" i="6"/>
  <c r="L39" i="6" s="1"/>
  <c r="N37" i="6"/>
  <c r="K38" i="6"/>
  <c r="K39" i="6" s="1"/>
  <c r="D38" i="6"/>
  <c r="D39" i="6" s="1"/>
  <c r="O38" i="6"/>
  <c r="O39" i="6" s="1"/>
  <c r="G37" i="6"/>
  <c r="B70" i="6"/>
  <c r="B71" i="6" s="1"/>
  <c r="B69" i="6"/>
  <c r="L3" i="11"/>
  <c r="D10" i="10"/>
  <c r="M74" i="7"/>
  <c r="M67" i="7"/>
  <c r="M68" i="7" s="1"/>
  <c r="F34" i="8"/>
  <c r="F20" i="8"/>
  <c r="F42" i="8" s="1"/>
  <c r="N34" i="8"/>
  <c r="N20" i="8"/>
  <c r="K66" i="8"/>
  <c r="K52" i="8"/>
  <c r="C38" i="6"/>
  <c r="C39" i="6" s="1"/>
  <c r="R64" i="9"/>
  <c r="R65" i="9" s="1"/>
  <c r="R66" i="9" s="1"/>
  <c r="M20" i="8"/>
  <c r="M42" i="8" s="1"/>
  <c r="M34" i="8"/>
  <c r="B52" i="8"/>
  <c r="B66" i="8"/>
  <c r="I20" i="8"/>
  <c r="I34" i="8"/>
  <c r="P52" i="8"/>
  <c r="P74" i="8" s="1"/>
  <c r="P66" i="8"/>
  <c r="E20" i="8"/>
  <c r="E42" i="8" s="1"/>
  <c r="E34" i="8"/>
  <c r="I52" i="8"/>
  <c r="I74" i="8" s="1"/>
  <c r="I66" i="8"/>
  <c r="P20" i="8"/>
  <c r="P42" i="8" s="1"/>
  <c r="P34" i="8"/>
  <c r="I74" i="7"/>
  <c r="I67" i="7"/>
  <c r="I68" i="7" s="1"/>
  <c r="E38" i="6"/>
  <c r="E39" i="6" s="1"/>
  <c r="E37" i="6"/>
  <c r="N67" i="7"/>
  <c r="N68" i="7" s="1"/>
  <c r="N74" i="7"/>
  <c r="N42" i="7"/>
  <c r="N35" i="7"/>
  <c r="N36" i="7" s="1"/>
  <c r="C42" i="7"/>
  <c r="C35" i="7"/>
  <c r="C36" i="7" s="1"/>
  <c r="H66" i="8"/>
  <c r="H52" i="8"/>
  <c r="H74" i="8" s="1"/>
  <c r="L66" i="8"/>
  <c r="L52" i="8"/>
  <c r="I35" i="7"/>
  <c r="I36" i="7" s="1"/>
  <c r="I38" i="7" s="1"/>
  <c r="I39" i="7" s="1"/>
  <c r="F38" i="6"/>
  <c r="F39" i="6" s="1"/>
  <c r="F37" i="6"/>
  <c r="P69" i="6"/>
  <c r="P70" i="6"/>
  <c r="P71" i="6" s="1"/>
  <c r="O52" i="8"/>
  <c r="O66" i="8"/>
  <c r="B34" i="8"/>
  <c r="B20" i="8"/>
  <c r="B42" i="8" s="1"/>
  <c r="D66" i="8"/>
  <c r="D52" i="8"/>
  <c r="D74" i="8" s="1"/>
  <c r="K34" i="8"/>
  <c r="K20" i="8"/>
  <c r="L34" i="8"/>
  <c r="L20" i="8"/>
  <c r="G66" i="8"/>
  <c r="G52" i="8"/>
  <c r="G74" i="8" s="1"/>
  <c r="N66" i="8"/>
  <c r="N52" i="8"/>
  <c r="J34" i="8"/>
  <c r="J20" i="8"/>
  <c r="E74" i="7"/>
  <c r="E67" i="7"/>
  <c r="E68" i="7" s="1"/>
  <c r="H34" i="8"/>
  <c r="H20" i="8"/>
  <c r="H42" i="8" s="1"/>
  <c r="J52" i="8"/>
  <c r="J74" i="8" s="1"/>
  <c r="J66" i="8"/>
  <c r="Q66" i="8"/>
  <c r="Q52" i="8"/>
  <c r="L35" i="7"/>
  <c r="L36" i="7" s="1"/>
  <c r="L42" i="7"/>
  <c r="D35" i="7"/>
  <c r="D36" i="7" s="1"/>
  <c r="D38" i="7" s="1"/>
  <c r="D39" i="7" s="1"/>
  <c r="I2" i="12"/>
  <c r="C10" i="12" s="1"/>
  <c r="R68" i="12" s="1"/>
  <c r="C10" i="11"/>
  <c r="R68" i="11" s="1"/>
  <c r="C20" i="8"/>
  <c r="C34" i="8"/>
  <c r="F52" i="8"/>
  <c r="F66" i="8"/>
  <c r="D20" i="8"/>
  <c r="D34" i="8"/>
  <c r="E52" i="8"/>
  <c r="E74" i="8" s="1"/>
  <c r="E66" i="8"/>
  <c r="G20" i="8"/>
  <c r="G42" i="8" s="1"/>
  <c r="G34" i="8"/>
  <c r="M66" i="8"/>
  <c r="M52" i="8"/>
  <c r="M74" i="8" s="1"/>
  <c r="O20" i="8"/>
  <c r="O42" i="8" s="1"/>
  <c r="O34" i="8"/>
  <c r="C52" i="8"/>
  <c r="C74" i="8" s="1"/>
  <c r="C66" i="8"/>
  <c r="H67" i="7"/>
  <c r="H68" i="7" s="1"/>
  <c r="H74" i="7"/>
  <c r="C67" i="7"/>
  <c r="C68" i="7" s="1"/>
  <c r="C74" i="7"/>
  <c r="P35" i="7"/>
  <c r="P36" i="7" s="1"/>
  <c r="P42" i="7"/>
  <c r="P58" i="9"/>
  <c r="P63" i="9" s="1"/>
  <c r="P64" i="9" s="1"/>
  <c r="P65" i="9" s="1"/>
  <c r="N26" i="9"/>
  <c r="N31" i="9" s="1"/>
  <c r="N32" i="9" s="1"/>
  <c r="N33" i="9" s="1"/>
  <c r="O58" i="9"/>
  <c r="O63" i="9" s="1"/>
  <c r="O64" i="9" s="1"/>
  <c r="O65" i="9" s="1"/>
  <c r="M26" i="9"/>
  <c r="M31" i="9" s="1"/>
  <c r="M32" i="9" s="1"/>
  <c r="M33" i="9" s="1"/>
  <c r="M58" i="9"/>
  <c r="M63" i="9" s="1"/>
  <c r="M64" i="9" s="1"/>
  <c r="M65" i="9" s="1"/>
  <c r="D26" i="9"/>
  <c r="D31" i="9" s="1"/>
  <c r="D32" i="9" s="1"/>
  <c r="D33" i="9" s="1"/>
  <c r="E58" i="9"/>
  <c r="E63" i="9" s="1"/>
  <c r="E64" i="9" s="1"/>
  <c r="E65" i="9" s="1"/>
  <c r="J26" i="9"/>
  <c r="J31" i="9" s="1"/>
  <c r="J32" i="9" s="1"/>
  <c r="J33" i="9" s="1"/>
  <c r="G58" i="9"/>
  <c r="G63" i="9" s="1"/>
  <c r="G64" i="9" s="1"/>
  <c r="G65" i="9" s="1"/>
  <c r="B58" i="9"/>
  <c r="B63" i="9" s="1"/>
  <c r="B64" i="9" s="1"/>
  <c r="B65" i="9" s="1"/>
  <c r="H58" i="9"/>
  <c r="H63" i="9" s="1"/>
  <c r="H64" i="9" s="1"/>
  <c r="H65" i="9" s="1"/>
  <c r="C26" i="9"/>
  <c r="C31" i="9" s="1"/>
  <c r="C32" i="9" s="1"/>
  <c r="C33" i="9" s="1"/>
  <c r="B26" i="9"/>
  <c r="B31" i="9" s="1"/>
  <c r="B32" i="9" s="1"/>
  <c r="B33" i="9" s="1"/>
  <c r="D58" i="9"/>
  <c r="D63" i="9" s="1"/>
  <c r="D64" i="9" s="1"/>
  <c r="D65" i="9" s="1"/>
  <c r="Q58" i="9"/>
  <c r="Q63" i="9" s="1"/>
  <c r="Q64" i="9" s="1"/>
  <c r="Q65" i="9" s="1"/>
  <c r="O26" i="9"/>
  <c r="O31" i="9" s="1"/>
  <c r="O32" i="9" s="1"/>
  <c r="O33" i="9" s="1"/>
  <c r="L26" i="9"/>
  <c r="L31" i="9" s="1"/>
  <c r="L32" i="9" s="1"/>
  <c r="L33" i="9" s="1"/>
  <c r="I58" i="9"/>
  <c r="I63" i="9" s="1"/>
  <c r="I64" i="9" s="1"/>
  <c r="I65" i="9" s="1"/>
  <c r="G26" i="9"/>
  <c r="G31" i="9" s="1"/>
  <c r="G32" i="9" s="1"/>
  <c r="G33" i="9" s="1"/>
  <c r="F26" i="9"/>
  <c r="F31" i="9" s="1"/>
  <c r="F32" i="9" s="1"/>
  <c r="F33" i="9" s="1"/>
  <c r="I26" i="9"/>
  <c r="I31" i="9" s="1"/>
  <c r="I32" i="9" s="1"/>
  <c r="I33" i="9" s="1"/>
  <c r="L58" i="9"/>
  <c r="L63" i="9" s="1"/>
  <c r="L64" i="9" s="1"/>
  <c r="L65" i="9" s="1"/>
  <c r="P26" i="9"/>
  <c r="P31" i="9" s="1"/>
  <c r="P32" i="9" s="1"/>
  <c r="P33" i="9" s="1"/>
  <c r="N58" i="9"/>
  <c r="N63" i="9" s="1"/>
  <c r="N64" i="9" s="1"/>
  <c r="N65" i="9" s="1"/>
  <c r="K58" i="9"/>
  <c r="K63" i="9" s="1"/>
  <c r="K64" i="9" s="1"/>
  <c r="K65" i="9" s="1"/>
  <c r="H26" i="9"/>
  <c r="H31" i="9" s="1"/>
  <c r="H32" i="9" s="1"/>
  <c r="H33" i="9" s="1"/>
  <c r="F58" i="9"/>
  <c r="F63" i="9" s="1"/>
  <c r="F64" i="9" s="1"/>
  <c r="F65" i="9" s="1"/>
  <c r="K26" i="9"/>
  <c r="K31" i="9" s="1"/>
  <c r="K32" i="9" s="1"/>
  <c r="K33" i="9" s="1"/>
  <c r="J58" i="9"/>
  <c r="J63" i="9" s="1"/>
  <c r="J64" i="9" s="1"/>
  <c r="J65" i="9" s="1"/>
  <c r="C58" i="9"/>
  <c r="C63" i="9" s="1"/>
  <c r="C64" i="9" s="1"/>
  <c r="C65" i="9" s="1"/>
  <c r="E26" i="9"/>
  <c r="E31" i="9" s="1"/>
  <c r="E32" i="9" s="1"/>
  <c r="E33" i="9" s="1"/>
  <c r="M1" i="11"/>
  <c r="J10" i="10"/>
  <c r="B39" i="6"/>
  <c r="K9" i="6" l="1"/>
  <c r="K10" i="6" s="1"/>
  <c r="O69" i="7"/>
  <c r="F41" i="1"/>
  <c r="F70" i="7"/>
  <c r="F71" i="7" s="1"/>
  <c r="D69" i="7"/>
  <c r="G70" i="7"/>
  <c r="G71" i="7" s="1"/>
  <c r="P69" i="7"/>
  <c r="K70" i="7"/>
  <c r="K71" i="7" s="1"/>
  <c r="O37" i="7"/>
  <c r="D67" i="8"/>
  <c r="D68" i="8" s="1"/>
  <c r="D70" i="8" s="1"/>
  <c r="D71" i="8" s="1"/>
  <c r="L69" i="7"/>
  <c r="P67" i="8"/>
  <c r="P68" i="8" s="1"/>
  <c r="P69" i="8" s="1"/>
  <c r="G37" i="7"/>
  <c r="H38" i="7"/>
  <c r="H39" i="7" s="1"/>
  <c r="B38" i="7"/>
  <c r="B39" i="7" s="1"/>
  <c r="K37" i="7"/>
  <c r="J37" i="7"/>
  <c r="E35" i="8"/>
  <c r="E36" i="8" s="1"/>
  <c r="E38" i="8" s="1"/>
  <c r="C67" i="8"/>
  <c r="C68" i="8" s="1"/>
  <c r="C69" i="8" s="1"/>
  <c r="J70" i="7"/>
  <c r="J71" i="7" s="1"/>
  <c r="B69" i="7"/>
  <c r="F38" i="7"/>
  <c r="F39" i="7" s="1"/>
  <c r="I67" i="8"/>
  <c r="I68" i="8" s="1"/>
  <c r="I70" i="8" s="1"/>
  <c r="I71" i="8" s="1"/>
  <c r="G67" i="8"/>
  <c r="G68" i="8" s="1"/>
  <c r="G69" i="8" s="1"/>
  <c r="E67" i="8"/>
  <c r="E68" i="8" s="1"/>
  <c r="E69" i="8" s="1"/>
  <c r="O35" i="8"/>
  <c r="O36" i="8" s="1"/>
  <c r="O37" i="8" s="1"/>
  <c r="M35" i="8"/>
  <c r="M36" i="8" s="1"/>
  <c r="M37" i="8" s="1"/>
  <c r="G35" i="8"/>
  <c r="G36" i="8" s="1"/>
  <c r="G37" i="8" s="1"/>
  <c r="B35" i="8"/>
  <c r="B36" i="8" s="1"/>
  <c r="B37" i="8" s="1"/>
  <c r="P35" i="8"/>
  <c r="P36" i="8" s="1"/>
  <c r="P38" i="8" s="1"/>
  <c r="P39" i="8" s="1"/>
  <c r="H35" i="8"/>
  <c r="H36" i="8" s="1"/>
  <c r="H38" i="8" s="1"/>
  <c r="Q69" i="7"/>
  <c r="F35" i="8"/>
  <c r="F36" i="8" s="1"/>
  <c r="F38" i="8" s="1"/>
  <c r="I37" i="7"/>
  <c r="M37" i="7"/>
  <c r="E37" i="7"/>
  <c r="D37" i="7"/>
  <c r="L37" i="7"/>
  <c r="L38" i="7"/>
  <c r="L39" i="7" s="1"/>
  <c r="N38" i="7"/>
  <c r="N39" i="7" s="1"/>
  <c r="N37" i="7"/>
  <c r="M20" i="9"/>
  <c r="M34" i="9"/>
  <c r="L66" i="9"/>
  <c r="L52" i="9"/>
  <c r="L74" i="9" s="1"/>
  <c r="C66" i="9"/>
  <c r="C52" i="9"/>
  <c r="C74" i="9" s="1"/>
  <c r="P66" i="9"/>
  <c r="P52" i="9"/>
  <c r="K67" i="8"/>
  <c r="K68" i="8" s="1"/>
  <c r="K74" i="8"/>
  <c r="R64" i="10"/>
  <c r="R65" i="10" s="1"/>
  <c r="R66" i="10" s="1"/>
  <c r="C70" i="7"/>
  <c r="C71" i="7" s="1"/>
  <c r="C69" i="7"/>
  <c r="F67" i="8"/>
  <c r="F68" i="8" s="1"/>
  <c r="F74" i="8"/>
  <c r="Q67" i="8"/>
  <c r="Q68" i="8" s="1"/>
  <c r="Q74" i="8"/>
  <c r="J35" i="8"/>
  <c r="J36" i="8" s="1"/>
  <c r="J42" i="8"/>
  <c r="K42" i="8"/>
  <c r="K35" i="8"/>
  <c r="K36" i="8" s="1"/>
  <c r="I35" i="8"/>
  <c r="I36" i="8" s="1"/>
  <c r="I42" i="8"/>
  <c r="N34" i="9"/>
  <c r="N20" i="9"/>
  <c r="N42" i="9" s="1"/>
  <c r="G34" i="9"/>
  <c r="G20" i="9"/>
  <c r="G42" i="9" s="1"/>
  <c r="B34" i="9"/>
  <c r="B20" i="9"/>
  <c r="K52" i="9"/>
  <c r="K66" i="9"/>
  <c r="N52" i="9"/>
  <c r="N66" i="9"/>
  <c r="I66" i="9"/>
  <c r="I52" i="9"/>
  <c r="I74" i="9" s="1"/>
  <c r="F66" i="9"/>
  <c r="F52" i="9"/>
  <c r="F34" i="9"/>
  <c r="F20" i="9"/>
  <c r="D10" i="11"/>
  <c r="L3" i="12"/>
  <c r="D10" i="12" s="1"/>
  <c r="O67" i="8"/>
  <c r="O68" i="8" s="1"/>
  <c r="O74" i="8"/>
  <c r="G66" i="9"/>
  <c r="G52" i="9"/>
  <c r="H67" i="8"/>
  <c r="H68" i="8" s="1"/>
  <c r="H70" i="8" s="1"/>
  <c r="H71" i="8" s="1"/>
  <c r="J67" i="8"/>
  <c r="J68" i="8" s="1"/>
  <c r="J70" i="8" s="1"/>
  <c r="J71" i="8" s="1"/>
  <c r="L67" i="8"/>
  <c r="L68" i="8" s="1"/>
  <c r="L74" i="8"/>
  <c r="C37" i="7"/>
  <c r="C38" i="7"/>
  <c r="C39" i="7" s="1"/>
  <c r="I69" i="7"/>
  <c r="I70" i="7"/>
  <c r="I71" i="7" s="1"/>
  <c r="B66" i="9"/>
  <c r="B52" i="9"/>
  <c r="B74" i="9" s="1"/>
  <c r="J20" i="9"/>
  <c r="J34" i="9"/>
  <c r="O52" i="9"/>
  <c r="O66" i="9"/>
  <c r="H34" i="9"/>
  <c r="H20" i="9"/>
  <c r="H42" i="9" s="1"/>
  <c r="H66" i="9"/>
  <c r="H52" i="9"/>
  <c r="H74" i="9" s="1"/>
  <c r="J66" i="9"/>
  <c r="J52" i="9"/>
  <c r="J74" i="9" s="1"/>
  <c r="L20" i="9"/>
  <c r="L34" i="9"/>
  <c r="N42" i="8"/>
  <c r="N35" i="8"/>
  <c r="N36" i="8" s="1"/>
  <c r="M70" i="7"/>
  <c r="M71" i="7" s="1"/>
  <c r="M69" i="7"/>
  <c r="D52" i="9"/>
  <c r="D66" i="9"/>
  <c r="I34" i="9"/>
  <c r="I20" i="9"/>
  <c r="I42" i="9" s="1"/>
  <c r="Q52" i="9"/>
  <c r="Q66" i="9"/>
  <c r="K9" i="7"/>
  <c r="K10" i="7" s="1"/>
  <c r="M67" i="8"/>
  <c r="M68" i="8" s="1"/>
  <c r="M70" i="8" s="1"/>
  <c r="M71" i="8" s="1"/>
  <c r="P38" i="7"/>
  <c r="P39" i="7" s="1"/>
  <c r="P37" i="7"/>
  <c r="H69" i="7"/>
  <c r="H70" i="7"/>
  <c r="H71" i="7" s="1"/>
  <c r="D42" i="8"/>
  <c r="D35" i="8"/>
  <c r="D36" i="8" s="1"/>
  <c r="C42" i="8"/>
  <c r="C35" i="8"/>
  <c r="C36" i="8" s="1"/>
  <c r="E70" i="7"/>
  <c r="E71" i="7" s="1"/>
  <c r="E69" i="7"/>
  <c r="N67" i="8"/>
  <c r="N68" i="8" s="1"/>
  <c r="N74" i="8"/>
  <c r="L42" i="8"/>
  <c r="L35" i="8"/>
  <c r="L36" i="8" s="1"/>
  <c r="N69" i="7"/>
  <c r="N70" i="7"/>
  <c r="N71" i="7" s="1"/>
  <c r="B67" i="8"/>
  <c r="B68" i="8" s="1"/>
  <c r="B74" i="8"/>
  <c r="C34" i="9"/>
  <c r="C20" i="9"/>
  <c r="C42" i="9" s="1"/>
  <c r="P34" i="9"/>
  <c r="P20" i="9"/>
  <c r="P42" i="9" s="1"/>
  <c r="K20" i="9"/>
  <c r="K34" i="9"/>
  <c r="O34" i="9"/>
  <c r="O20" i="9"/>
  <c r="E52" i="9"/>
  <c r="E66" i="9"/>
  <c r="D20" i="9"/>
  <c r="D34" i="9"/>
  <c r="M66" i="9"/>
  <c r="M52" i="9"/>
  <c r="E20" i="9"/>
  <c r="E42" i="9" s="1"/>
  <c r="E34" i="9"/>
  <c r="E37" i="8"/>
  <c r="L58" i="10"/>
  <c r="L63" i="10" s="1"/>
  <c r="L64" i="10" s="1"/>
  <c r="L65" i="10" s="1"/>
  <c r="F58" i="10"/>
  <c r="F63" i="10" s="1"/>
  <c r="F64" i="10" s="1"/>
  <c r="F65" i="10" s="1"/>
  <c r="L26" i="10"/>
  <c r="L31" i="10" s="1"/>
  <c r="L32" i="10" s="1"/>
  <c r="L33" i="10" s="1"/>
  <c r="C26" i="10"/>
  <c r="C31" i="10" s="1"/>
  <c r="C32" i="10" s="1"/>
  <c r="C33" i="10" s="1"/>
  <c r="K58" i="10"/>
  <c r="K63" i="10" s="1"/>
  <c r="K64" i="10" s="1"/>
  <c r="K65" i="10" s="1"/>
  <c r="E58" i="10"/>
  <c r="E63" i="10" s="1"/>
  <c r="E64" i="10" s="1"/>
  <c r="E65" i="10" s="1"/>
  <c r="B26" i="10"/>
  <c r="B31" i="10" s="1"/>
  <c r="B32" i="10" s="1"/>
  <c r="B33" i="10" s="1"/>
  <c r="C58" i="10"/>
  <c r="C63" i="10" s="1"/>
  <c r="C64" i="10" s="1"/>
  <c r="C65" i="10" s="1"/>
  <c r="P58" i="10"/>
  <c r="P63" i="10" s="1"/>
  <c r="P64" i="10" s="1"/>
  <c r="P65" i="10" s="1"/>
  <c r="F26" i="10"/>
  <c r="F31" i="10" s="1"/>
  <c r="F32" i="10" s="1"/>
  <c r="F33" i="10" s="1"/>
  <c r="Q58" i="10"/>
  <c r="Q63" i="10" s="1"/>
  <c r="Q64" i="10" s="1"/>
  <c r="Q65" i="10" s="1"/>
  <c r="H58" i="10"/>
  <c r="H63" i="10" s="1"/>
  <c r="H64" i="10" s="1"/>
  <c r="H65" i="10" s="1"/>
  <c r="M58" i="10"/>
  <c r="M63" i="10" s="1"/>
  <c r="M64" i="10" s="1"/>
  <c r="M65" i="10" s="1"/>
  <c r="J58" i="10"/>
  <c r="J63" i="10" s="1"/>
  <c r="J64" i="10" s="1"/>
  <c r="J65" i="10" s="1"/>
  <c r="O58" i="10"/>
  <c r="O63" i="10" s="1"/>
  <c r="O64" i="10" s="1"/>
  <c r="O65" i="10" s="1"/>
  <c r="G58" i="10"/>
  <c r="G63" i="10" s="1"/>
  <c r="G64" i="10" s="1"/>
  <c r="G65" i="10" s="1"/>
  <c r="H26" i="10"/>
  <c r="H31" i="10" s="1"/>
  <c r="H32" i="10" s="1"/>
  <c r="H33" i="10" s="1"/>
  <c r="N58" i="10"/>
  <c r="N63" i="10" s="1"/>
  <c r="N64" i="10" s="1"/>
  <c r="N65" i="10" s="1"/>
  <c r="I58" i="10"/>
  <c r="I63" i="10" s="1"/>
  <c r="I64" i="10" s="1"/>
  <c r="I65" i="10" s="1"/>
  <c r="B58" i="10"/>
  <c r="B63" i="10" s="1"/>
  <c r="B64" i="10" s="1"/>
  <c r="B65" i="10" s="1"/>
  <c r="D58" i="10"/>
  <c r="D63" i="10" s="1"/>
  <c r="D64" i="10" s="1"/>
  <c r="D65" i="10" s="1"/>
  <c r="M26" i="10"/>
  <c r="M31" i="10" s="1"/>
  <c r="M32" i="10" s="1"/>
  <c r="M33" i="10" s="1"/>
  <c r="G26" i="10"/>
  <c r="G31" i="10" s="1"/>
  <c r="G32" i="10" s="1"/>
  <c r="G33" i="10" s="1"/>
  <c r="O26" i="10"/>
  <c r="O31" i="10" s="1"/>
  <c r="O32" i="10" s="1"/>
  <c r="O33" i="10" s="1"/>
  <c r="N26" i="10"/>
  <c r="N31" i="10" s="1"/>
  <c r="N32" i="10" s="1"/>
  <c r="N33" i="10" s="1"/>
  <c r="J26" i="10"/>
  <c r="J31" i="10" s="1"/>
  <c r="J32" i="10" s="1"/>
  <c r="J33" i="10" s="1"/>
  <c r="K26" i="10"/>
  <c r="K31" i="10" s="1"/>
  <c r="K32" i="10" s="1"/>
  <c r="K33" i="10" s="1"/>
  <c r="D26" i="10"/>
  <c r="D31" i="10" s="1"/>
  <c r="D32" i="10" s="1"/>
  <c r="D33" i="10" s="1"/>
  <c r="I26" i="10"/>
  <c r="I31" i="10" s="1"/>
  <c r="I32" i="10" s="1"/>
  <c r="I33" i="10" s="1"/>
  <c r="E26" i="10"/>
  <c r="E31" i="10" s="1"/>
  <c r="E32" i="10" s="1"/>
  <c r="E33" i="10" s="1"/>
  <c r="P26" i="10"/>
  <c r="P31" i="10" s="1"/>
  <c r="P32" i="10" s="1"/>
  <c r="P33" i="10" s="1"/>
  <c r="M1" i="12"/>
  <c r="J10" i="12" s="1"/>
  <c r="J10" i="11"/>
  <c r="H40" i="1"/>
  <c r="G41" i="1"/>
  <c r="I69" i="8" l="1"/>
  <c r="D69" i="8"/>
  <c r="P70" i="8"/>
  <c r="P71" i="8" s="1"/>
  <c r="G70" i="8"/>
  <c r="G71" i="8" s="1"/>
  <c r="J69" i="8"/>
  <c r="G38" i="8"/>
  <c r="G39" i="8" s="1"/>
  <c r="C70" i="8"/>
  <c r="C71" i="8" s="1"/>
  <c r="H67" i="9"/>
  <c r="H68" i="9" s="1"/>
  <c r="H69" i="9" s="1"/>
  <c r="I35" i="9"/>
  <c r="I36" i="9" s="1"/>
  <c r="I37" i="9" s="1"/>
  <c r="B38" i="8"/>
  <c r="B39" i="8" s="1"/>
  <c r="L67" i="9"/>
  <c r="L68" i="9" s="1"/>
  <c r="L70" i="9" s="1"/>
  <c r="L71" i="9" s="1"/>
  <c r="I67" i="9"/>
  <c r="I68" i="9" s="1"/>
  <c r="I69" i="9" s="1"/>
  <c r="B67" i="9"/>
  <c r="B68" i="9" s="1"/>
  <c r="B69" i="9" s="1"/>
  <c r="N35" i="9"/>
  <c r="N36" i="9" s="1"/>
  <c r="N37" i="9" s="1"/>
  <c r="C35" i="9"/>
  <c r="C36" i="9" s="1"/>
  <c r="C38" i="9" s="1"/>
  <c r="E35" i="9"/>
  <c r="E36" i="9" s="1"/>
  <c r="E37" i="9" s="1"/>
  <c r="M69" i="8"/>
  <c r="E70" i="8"/>
  <c r="E71" i="8" s="1"/>
  <c r="H69" i="8"/>
  <c r="O38" i="8"/>
  <c r="O39" i="8" s="1"/>
  <c r="M38" i="8"/>
  <c r="M39" i="8" s="1"/>
  <c r="P37" i="8"/>
  <c r="H37" i="8"/>
  <c r="F37" i="8"/>
  <c r="G35" i="9"/>
  <c r="G36" i="9" s="1"/>
  <c r="G38" i="9" s="1"/>
  <c r="G39" i="9" s="1"/>
  <c r="C67" i="9"/>
  <c r="C68" i="9" s="1"/>
  <c r="C69" i="9" s="1"/>
  <c r="O35" i="9"/>
  <c r="O36" i="9" s="1"/>
  <c r="O42" i="9"/>
  <c r="D38" i="8"/>
  <c r="D39" i="8" s="1"/>
  <c r="D37" i="8"/>
  <c r="G67" i="9"/>
  <c r="G68" i="9" s="1"/>
  <c r="G74" i="9"/>
  <c r="K38" i="8"/>
  <c r="K39" i="8" s="1"/>
  <c r="K37" i="8"/>
  <c r="J52" i="10"/>
  <c r="J74" i="10" s="1"/>
  <c r="J66" i="10"/>
  <c r="K52" i="10"/>
  <c r="K66" i="10"/>
  <c r="F66" i="10"/>
  <c r="F52" i="10"/>
  <c r="L66" i="10"/>
  <c r="L52" i="10"/>
  <c r="M52" i="10"/>
  <c r="M66" i="10"/>
  <c r="H66" i="10"/>
  <c r="H52" i="10"/>
  <c r="P66" i="10"/>
  <c r="P52" i="10"/>
  <c r="P74" i="10" s="1"/>
  <c r="F34" i="10"/>
  <c r="F20" i="10"/>
  <c r="F42" i="10" s="1"/>
  <c r="P74" i="9"/>
  <c r="P67" i="9"/>
  <c r="P68" i="9" s="1"/>
  <c r="P35" i="9"/>
  <c r="P36" i="9" s="1"/>
  <c r="P37" i="9" s="1"/>
  <c r="D42" i="9"/>
  <c r="D35" i="9"/>
  <c r="D36" i="9" s="1"/>
  <c r="B70" i="8"/>
  <c r="B71" i="8" s="1"/>
  <c r="B69" i="8"/>
  <c r="Q67" i="9"/>
  <c r="Q68" i="9" s="1"/>
  <c r="Q74" i="9"/>
  <c r="D67" i="9"/>
  <c r="D68" i="9" s="1"/>
  <c r="D74" i="9"/>
  <c r="J35" i="9"/>
  <c r="J36" i="9" s="1"/>
  <c r="J42" i="9"/>
  <c r="L70" i="8"/>
  <c r="L71" i="8" s="1"/>
  <c r="L69" i="8"/>
  <c r="R64" i="11"/>
  <c r="R65" i="11" s="1"/>
  <c r="R66" i="11" s="1"/>
  <c r="N67" i="9"/>
  <c r="N68" i="9" s="1"/>
  <c r="N74" i="9"/>
  <c r="Q69" i="8"/>
  <c r="Q70" i="8"/>
  <c r="Q71" i="8" s="1"/>
  <c r="K20" i="10"/>
  <c r="K34" i="10"/>
  <c r="N66" i="10"/>
  <c r="N52" i="10"/>
  <c r="N74" i="10" s="1"/>
  <c r="H34" i="10"/>
  <c r="H20" i="10"/>
  <c r="H42" i="10" s="1"/>
  <c r="I34" i="10"/>
  <c r="I20" i="10"/>
  <c r="L20" i="10"/>
  <c r="L34" i="10"/>
  <c r="O66" i="10"/>
  <c r="O52" i="10"/>
  <c r="C66" i="10"/>
  <c r="C52" i="10"/>
  <c r="C34" i="10"/>
  <c r="C20" i="10"/>
  <c r="C42" i="10" s="1"/>
  <c r="L38" i="8"/>
  <c r="L39" i="8" s="1"/>
  <c r="L37" i="8"/>
  <c r="F74" i="9"/>
  <c r="F67" i="9"/>
  <c r="F68" i="9" s="1"/>
  <c r="K9" i="8"/>
  <c r="K10" i="8" s="1"/>
  <c r="H35" i="9"/>
  <c r="H36" i="9" s="1"/>
  <c r="H37" i="9" s="1"/>
  <c r="M74" i="9"/>
  <c r="M67" i="9"/>
  <c r="M68" i="9" s="1"/>
  <c r="C37" i="8"/>
  <c r="C38" i="8"/>
  <c r="C39" i="8" s="1"/>
  <c r="F42" i="9"/>
  <c r="F35" i="9"/>
  <c r="F36" i="9" s="1"/>
  <c r="G20" i="10"/>
  <c r="G42" i="10" s="1"/>
  <c r="G34" i="10"/>
  <c r="E34" i="10"/>
  <c r="E20" i="10"/>
  <c r="N20" i="10"/>
  <c r="N34" i="10"/>
  <c r="P20" i="10"/>
  <c r="P34" i="10"/>
  <c r="O20" i="10"/>
  <c r="O34" i="10"/>
  <c r="J34" i="10"/>
  <c r="J20" i="10"/>
  <c r="J42" i="10" s="1"/>
  <c r="Q66" i="10"/>
  <c r="Q52" i="10"/>
  <c r="Q74" i="10" s="1"/>
  <c r="N38" i="8"/>
  <c r="N39" i="8" s="1"/>
  <c r="N37" i="8"/>
  <c r="J32" i="12"/>
  <c r="J33" i="12" s="1"/>
  <c r="R64" i="12"/>
  <c r="R65" i="12" s="1"/>
  <c r="R66" i="12" s="1"/>
  <c r="B42" i="9"/>
  <c r="B35" i="9"/>
  <c r="B36" i="9" s="1"/>
  <c r="J67" i="9"/>
  <c r="J68" i="9" s="1"/>
  <c r="J70" i="9" s="1"/>
  <c r="J71" i="9" s="1"/>
  <c r="E67" i="9"/>
  <c r="E68" i="9" s="1"/>
  <c r="E74" i="9"/>
  <c r="K42" i="9"/>
  <c r="K35" i="9"/>
  <c r="K36" i="9" s="1"/>
  <c r="N70" i="8"/>
  <c r="N71" i="8" s="1"/>
  <c r="N69" i="8"/>
  <c r="L42" i="9"/>
  <c r="L35" i="9"/>
  <c r="L36" i="9" s="1"/>
  <c r="O74" i="9"/>
  <c r="O67" i="9"/>
  <c r="O68" i="9" s="1"/>
  <c r="O69" i="8"/>
  <c r="O70" i="8"/>
  <c r="O71" i="8" s="1"/>
  <c r="K74" i="9"/>
  <c r="K67" i="9"/>
  <c r="K68" i="9" s="1"/>
  <c r="I38" i="8"/>
  <c r="I39" i="8" s="1"/>
  <c r="I37" i="8"/>
  <c r="J38" i="8"/>
  <c r="J39" i="8" s="1"/>
  <c r="J37" i="8"/>
  <c r="F70" i="8"/>
  <c r="F71" i="8" s="1"/>
  <c r="F69" i="8"/>
  <c r="E66" i="10"/>
  <c r="E52" i="10"/>
  <c r="E74" i="10" s="1"/>
  <c r="D66" i="10"/>
  <c r="D52" i="10"/>
  <c r="D74" i="10" s="1"/>
  <c r="B34" i="10"/>
  <c r="B20" i="10"/>
  <c r="B42" i="10" s="1"/>
  <c r="M34" i="10"/>
  <c r="M20" i="10"/>
  <c r="D34" i="10"/>
  <c r="D20" i="10"/>
  <c r="D42" i="10" s="1"/>
  <c r="B66" i="10"/>
  <c r="B52" i="10"/>
  <c r="G52" i="10"/>
  <c r="G66" i="10"/>
  <c r="I52" i="10"/>
  <c r="I66" i="10"/>
  <c r="K70" i="8"/>
  <c r="K71" i="8" s="1"/>
  <c r="K69" i="8"/>
  <c r="M42" i="9"/>
  <c r="M35" i="9"/>
  <c r="M36" i="9" s="1"/>
  <c r="I40" i="1"/>
  <c r="H41" i="1"/>
  <c r="L26" i="11"/>
  <c r="L31" i="11" s="1"/>
  <c r="L32" i="11" s="1"/>
  <c r="L33" i="11" s="1"/>
  <c r="K26" i="11"/>
  <c r="K31" i="11" s="1"/>
  <c r="K32" i="11" s="1"/>
  <c r="K33" i="11" s="1"/>
  <c r="G26" i="11"/>
  <c r="G31" i="11" s="1"/>
  <c r="G32" i="11" s="1"/>
  <c r="G33" i="11" s="1"/>
  <c r="P26" i="11"/>
  <c r="P31" i="11" s="1"/>
  <c r="P32" i="11" s="1"/>
  <c r="P33" i="11" s="1"/>
  <c r="D58" i="11"/>
  <c r="D63" i="11" s="1"/>
  <c r="D64" i="11" s="1"/>
  <c r="D65" i="11" s="1"/>
  <c r="O58" i="11"/>
  <c r="O63" i="11" s="1"/>
  <c r="O64" i="11" s="1"/>
  <c r="O65" i="11" s="1"/>
  <c r="I26" i="11"/>
  <c r="I31" i="11" s="1"/>
  <c r="I32" i="11" s="1"/>
  <c r="I33" i="11" s="1"/>
  <c r="H58" i="11"/>
  <c r="H63" i="11" s="1"/>
  <c r="H64" i="11" s="1"/>
  <c r="H65" i="11" s="1"/>
  <c r="F26" i="11"/>
  <c r="F31" i="11" s="1"/>
  <c r="F32" i="11" s="1"/>
  <c r="F33" i="11" s="1"/>
  <c r="G58" i="11"/>
  <c r="G63" i="11" s="1"/>
  <c r="G64" i="11" s="1"/>
  <c r="G65" i="11" s="1"/>
  <c r="I58" i="11"/>
  <c r="I63" i="11" s="1"/>
  <c r="I64" i="11" s="1"/>
  <c r="I65" i="11" s="1"/>
  <c r="O26" i="11"/>
  <c r="O31" i="11" s="1"/>
  <c r="O32" i="11" s="1"/>
  <c r="O33" i="11" s="1"/>
  <c r="M26" i="11"/>
  <c r="M31" i="11" s="1"/>
  <c r="M32" i="11" s="1"/>
  <c r="M33" i="11" s="1"/>
  <c r="C26" i="11"/>
  <c r="C31" i="11" s="1"/>
  <c r="C32" i="11" s="1"/>
  <c r="C33" i="11" s="1"/>
  <c r="Q58" i="11"/>
  <c r="Q63" i="11" s="1"/>
  <c r="Q64" i="11" s="1"/>
  <c r="Q65" i="11" s="1"/>
  <c r="N26" i="11"/>
  <c r="N31" i="11" s="1"/>
  <c r="N32" i="11" s="1"/>
  <c r="N33" i="11" s="1"/>
  <c r="J58" i="11"/>
  <c r="J63" i="11" s="1"/>
  <c r="J64" i="11" s="1"/>
  <c r="J65" i="11" s="1"/>
  <c r="C58" i="11"/>
  <c r="C63" i="11" s="1"/>
  <c r="C64" i="11" s="1"/>
  <c r="C65" i="11" s="1"/>
  <c r="H26" i="11"/>
  <c r="H31" i="11" s="1"/>
  <c r="H32" i="11" s="1"/>
  <c r="H33" i="11" s="1"/>
  <c r="E26" i="11"/>
  <c r="E31" i="11" s="1"/>
  <c r="E32" i="11" s="1"/>
  <c r="E33" i="11" s="1"/>
  <c r="D26" i="11"/>
  <c r="D31" i="11" s="1"/>
  <c r="D32" i="11" s="1"/>
  <c r="D33" i="11" s="1"/>
  <c r="K58" i="11"/>
  <c r="K63" i="11" s="1"/>
  <c r="K64" i="11" s="1"/>
  <c r="K65" i="11" s="1"/>
  <c r="B58" i="11"/>
  <c r="B63" i="11" s="1"/>
  <c r="B64" i="11" s="1"/>
  <c r="B65" i="11" s="1"/>
  <c r="L58" i="11"/>
  <c r="L63" i="11" s="1"/>
  <c r="L64" i="11" s="1"/>
  <c r="L65" i="11" s="1"/>
  <c r="P58" i="11"/>
  <c r="P63" i="11" s="1"/>
  <c r="P64" i="11" s="1"/>
  <c r="P65" i="11" s="1"/>
  <c r="B26" i="11"/>
  <c r="B31" i="11" s="1"/>
  <c r="B32" i="11" s="1"/>
  <c r="B33" i="11" s="1"/>
  <c r="J26" i="11"/>
  <c r="J31" i="11" s="1"/>
  <c r="J32" i="11" s="1"/>
  <c r="J33" i="11" s="1"/>
  <c r="F58" i="11"/>
  <c r="F63" i="11" s="1"/>
  <c r="F64" i="11" s="1"/>
  <c r="F65" i="11" s="1"/>
  <c r="M58" i="11"/>
  <c r="M63" i="11" s="1"/>
  <c r="M64" i="11" s="1"/>
  <c r="M65" i="11" s="1"/>
  <c r="E58" i="11"/>
  <c r="E63" i="11" s="1"/>
  <c r="E64" i="11" s="1"/>
  <c r="E65" i="11" s="1"/>
  <c r="N58" i="11"/>
  <c r="N63" i="11" s="1"/>
  <c r="N64" i="11" s="1"/>
  <c r="N65" i="11" s="1"/>
  <c r="F39" i="8"/>
  <c r="P38" i="9"/>
  <c r="P39" i="9" s="1"/>
  <c r="H26" i="12"/>
  <c r="H31" i="12" s="1"/>
  <c r="H32" i="12" s="1"/>
  <c r="H33" i="12" s="1"/>
  <c r="Q58" i="12"/>
  <c r="Q63" i="12" s="1"/>
  <c r="Q64" i="12" s="1"/>
  <c r="Q65" i="12" s="1"/>
  <c r="K58" i="12"/>
  <c r="K63" i="12" s="1"/>
  <c r="K64" i="12" s="1"/>
  <c r="K65" i="12" s="1"/>
  <c r="G58" i="12"/>
  <c r="G63" i="12" s="1"/>
  <c r="G64" i="12" s="1"/>
  <c r="G65" i="12" s="1"/>
  <c r="L26" i="12"/>
  <c r="L31" i="12" s="1"/>
  <c r="L32" i="12" s="1"/>
  <c r="L33" i="12" s="1"/>
  <c r="D26" i="12"/>
  <c r="D31" i="12" s="1"/>
  <c r="D32" i="12" s="1"/>
  <c r="D33" i="12" s="1"/>
  <c r="O26" i="12"/>
  <c r="O31" i="12" s="1"/>
  <c r="O32" i="12" s="1"/>
  <c r="O33" i="12" s="1"/>
  <c r="D58" i="12"/>
  <c r="D63" i="12" s="1"/>
  <c r="D64" i="12" s="1"/>
  <c r="D65" i="12" s="1"/>
  <c r="K26" i="12"/>
  <c r="K31" i="12" s="1"/>
  <c r="K32" i="12" s="1"/>
  <c r="K33" i="12" s="1"/>
  <c r="J26" i="12"/>
  <c r="J31" i="12" s="1"/>
  <c r="M26" i="12"/>
  <c r="M31" i="12" s="1"/>
  <c r="M32" i="12" s="1"/>
  <c r="M33" i="12" s="1"/>
  <c r="N26" i="12"/>
  <c r="N31" i="12" s="1"/>
  <c r="N32" i="12" s="1"/>
  <c r="N33" i="12" s="1"/>
  <c r="C58" i="12"/>
  <c r="C63" i="12" s="1"/>
  <c r="C64" i="12" s="1"/>
  <c r="C65" i="12" s="1"/>
  <c r="I26" i="12"/>
  <c r="I31" i="12" s="1"/>
  <c r="I32" i="12" s="1"/>
  <c r="I33" i="12" s="1"/>
  <c r="P58" i="12"/>
  <c r="P63" i="12" s="1"/>
  <c r="P64" i="12" s="1"/>
  <c r="P65" i="12" s="1"/>
  <c r="I58" i="12"/>
  <c r="I63" i="12" s="1"/>
  <c r="I64" i="12" s="1"/>
  <c r="I65" i="12" s="1"/>
  <c r="E26" i="12"/>
  <c r="E31" i="12" s="1"/>
  <c r="E32" i="12" s="1"/>
  <c r="E33" i="12" s="1"/>
  <c r="G26" i="12"/>
  <c r="G31" i="12" s="1"/>
  <c r="G32" i="12" s="1"/>
  <c r="G33" i="12" s="1"/>
  <c r="F26" i="12"/>
  <c r="F31" i="12" s="1"/>
  <c r="F32" i="12" s="1"/>
  <c r="F33" i="12" s="1"/>
  <c r="O58" i="12"/>
  <c r="O63" i="12" s="1"/>
  <c r="O64" i="12" s="1"/>
  <c r="O65" i="12" s="1"/>
  <c r="C26" i="12"/>
  <c r="C31" i="12" s="1"/>
  <c r="C32" i="12" s="1"/>
  <c r="C33" i="12" s="1"/>
  <c r="B58" i="12"/>
  <c r="B63" i="12" s="1"/>
  <c r="B64" i="12" s="1"/>
  <c r="B65" i="12" s="1"/>
  <c r="P26" i="12"/>
  <c r="P31" i="12" s="1"/>
  <c r="P32" i="12" s="1"/>
  <c r="P33" i="12" s="1"/>
  <c r="B26" i="12"/>
  <c r="B31" i="12" s="1"/>
  <c r="B32" i="12" s="1"/>
  <c r="B33" i="12" s="1"/>
  <c r="J58" i="12"/>
  <c r="J63" i="12" s="1"/>
  <c r="J64" i="12" s="1"/>
  <c r="J65" i="12" s="1"/>
  <c r="L58" i="12"/>
  <c r="L63" i="12" s="1"/>
  <c r="L64" i="12" s="1"/>
  <c r="L65" i="12" s="1"/>
  <c r="E58" i="12"/>
  <c r="E63" i="12" s="1"/>
  <c r="E64" i="12" s="1"/>
  <c r="E65" i="12" s="1"/>
  <c r="N58" i="12"/>
  <c r="N63" i="12" s="1"/>
  <c r="N64" i="12" s="1"/>
  <c r="N65" i="12" s="1"/>
  <c r="M58" i="12"/>
  <c r="M63" i="12" s="1"/>
  <c r="M64" i="12" s="1"/>
  <c r="M65" i="12" s="1"/>
  <c r="F58" i="12"/>
  <c r="F63" i="12" s="1"/>
  <c r="F64" i="12" s="1"/>
  <c r="F65" i="12" s="1"/>
  <c r="H58" i="12"/>
  <c r="H63" i="12" s="1"/>
  <c r="H64" i="12" s="1"/>
  <c r="H65" i="12" s="1"/>
  <c r="H39" i="8"/>
  <c r="E39" i="8"/>
  <c r="B70" i="9"/>
  <c r="B71" i="9" s="1"/>
  <c r="N67" i="10" l="1"/>
  <c r="N68" i="10" s="1"/>
  <c r="I38" i="9"/>
  <c r="I39" i="9" s="1"/>
  <c r="H70" i="9"/>
  <c r="H71" i="9" s="1"/>
  <c r="E38" i="9"/>
  <c r="E39" i="9" s="1"/>
  <c r="H38" i="9"/>
  <c r="H39" i="9" s="1"/>
  <c r="E67" i="10"/>
  <c r="E68" i="10" s="1"/>
  <c r="E69" i="10" s="1"/>
  <c r="H35" i="10"/>
  <c r="H36" i="10" s="1"/>
  <c r="H37" i="10" s="1"/>
  <c r="Q67" i="10"/>
  <c r="Q68" i="10" s="1"/>
  <c r="Q70" i="10" s="1"/>
  <c r="Q71" i="10" s="1"/>
  <c r="C35" i="10"/>
  <c r="C36" i="10" s="1"/>
  <c r="C38" i="10" s="1"/>
  <c r="P67" i="10"/>
  <c r="P68" i="10" s="1"/>
  <c r="P69" i="10" s="1"/>
  <c r="L69" i="9"/>
  <c r="I70" i="9"/>
  <c r="I71" i="9" s="1"/>
  <c r="C70" i="9"/>
  <c r="C71" i="9" s="1"/>
  <c r="N38" i="9"/>
  <c r="N39" i="9" s="1"/>
  <c r="G37" i="9"/>
  <c r="C37" i="9"/>
  <c r="J69" i="9"/>
  <c r="J35" i="10"/>
  <c r="J36" i="10" s="1"/>
  <c r="J38" i="10" s="1"/>
  <c r="J67" i="10"/>
  <c r="J68" i="10" s="1"/>
  <c r="J69" i="10" s="1"/>
  <c r="D67" i="10"/>
  <c r="D68" i="10" s="1"/>
  <c r="D70" i="10" s="1"/>
  <c r="D71" i="10" s="1"/>
  <c r="D35" i="10"/>
  <c r="D36" i="10" s="1"/>
  <c r="D38" i="10" s="1"/>
  <c r="K9" i="9"/>
  <c r="K10" i="9" s="1"/>
  <c r="E34" i="12"/>
  <c r="E20" i="12"/>
  <c r="F34" i="12"/>
  <c r="F20" i="12"/>
  <c r="F42" i="12" s="1"/>
  <c r="B66" i="12"/>
  <c r="B52" i="12"/>
  <c r="O35" i="10"/>
  <c r="O36" i="10" s="1"/>
  <c r="O42" i="10"/>
  <c r="K35" i="10"/>
  <c r="K36" i="10" s="1"/>
  <c r="K42" i="10"/>
  <c r="N66" i="11"/>
  <c r="N52" i="11"/>
  <c r="H34" i="11"/>
  <c r="H20" i="11"/>
  <c r="M66" i="11"/>
  <c r="M52" i="11"/>
  <c r="Q69" i="9"/>
  <c r="Q70" i="9"/>
  <c r="Q71" i="9" s="1"/>
  <c r="B35" i="10"/>
  <c r="B36" i="10" s="1"/>
  <c r="B37" i="10" s="1"/>
  <c r="F35" i="10"/>
  <c r="F36" i="10" s="1"/>
  <c r="F37" i="10" s="1"/>
  <c r="G74" i="10"/>
  <c r="G67" i="10"/>
  <c r="G68" i="10" s="1"/>
  <c r="E70" i="9"/>
  <c r="E71" i="9" s="1"/>
  <c r="E69" i="9"/>
  <c r="I34" i="12"/>
  <c r="I20" i="12"/>
  <c r="C20" i="12"/>
  <c r="C42" i="12" s="1"/>
  <c r="C34" i="12"/>
  <c r="P52" i="12"/>
  <c r="P74" i="12" s="1"/>
  <c r="P66" i="12"/>
  <c r="G52" i="12"/>
  <c r="G66" i="12"/>
  <c r="J66" i="12"/>
  <c r="J52" i="12"/>
  <c r="J74" i="12" s="1"/>
  <c r="K34" i="12"/>
  <c r="K20" i="12"/>
  <c r="K42" i="12" s="1"/>
  <c r="M20" i="12"/>
  <c r="M42" i="12" s="1"/>
  <c r="M34" i="12"/>
  <c r="H52" i="12"/>
  <c r="H74" i="12" s="1"/>
  <c r="H66" i="12"/>
  <c r="E35" i="10"/>
  <c r="E36" i="10" s="1"/>
  <c r="E42" i="10"/>
  <c r="F38" i="9"/>
  <c r="F39" i="9" s="1"/>
  <c r="F37" i="9"/>
  <c r="M69" i="9"/>
  <c r="M70" i="9"/>
  <c r="M71" i="9" s="1"/>
  <c r="F70" i="9"/>
  <c r="F71" i="9" s="1"/>
  <c r="F69" i="9"/>
  <c r="O67" i="10"/>
  <c r="O68" i="10" s="1"/>
  <c r="O74" i="10"/>
  <c r="I42" i="10"/>
  <c r="I35" i="10"/>
  <c r="I36" i="10" s="1"/>
  <c r="K66" i="11"/>
  <c r="K52" i="11"/>
  <c r="Q66" i="11"/>
  <c r="Q52" i="11"/>
  <c r="Q74" i="11" s="1"/>
  <c r="G34" i="11"/>
  <c r="G20" i="11"/>
  <c r="G42" i="11" s="1"/>
  <c r="D66" i="11"/>
  <c r="D52" i="11"/>
  <c r="D74" i="11" s="1"/>
  <c r="O52" i="11"/>
  <c r="O74" i="11" s="1"/>
  <c r="O66" i="11"/>
  <c r="L52" i="11"/>
  <c r="L74" i="11" s="1"/>
  <c r="L66" i="11"/>
  <c r="I66" i="11"/>
  <c r="I52" i="11"/>
  <c r="H66" i="11"/>
  <c r="H52" i="11"/>
  <c r="K74" i="10"/>
  <c r="K67" i="10"/>
  <c r="K68" i="10" s="1"/>
  <c r="K69" i="9"/>
  <c r="K70" i="9"/>
  <c r="K71" i="9" s="1"/>
  <c r="N34" i="12"/>
  <c r="N20" i="12"/>
  <c r="O66" i="12"/>
  <c r="O52" i="12"/>
  <c r="O74" i="12" s="1"/>
  <c r="N66" i="12"/>
  <c r="N52" i="12"/>
  <c r="L35" i="10"/>
  <c r="L36" i="10" s="1"/>
  <c r="L42" i="10"/>
  <c r="E66" i="11"/>
  <c r="E52" i="11"/>
  <c r="N20" i="11"/>
  <c r="N34" i="11"/>
  <c r="F34" i="11"/>
  <c r="F20" i="11"/>
  <c r="H67" i="10"/>
  <c r="H68" i="10" s="1"/>
  <c r="H74" i="10"/>
  <c r="M38" i="9"/>
  <c r="M39" i="9" s="1"/>
  <c r="M37" i="9"/>
  <c r="B67" i="10"/>
  <c r="B68" i="10" s="1"/>
  <c r="B74" i="10"/>
  <c r="M42" i="10"/>
  <c r="M35" i="10"/>
  <c r="M36" i="10" s="1"/>
  <c r="L37" i="9"/>
  <c r="L38" i="9"/>
  <c r="L39" i="9" s="1"/>
  <c r="K38" i="9"/>
  <c r="K39" i="9" s="1"/>
  <c r="K37" i="9"/>
  <c r="C66" i="12"/>
  <c r="C52" i="12"/>
  <c r="L34" i="12"/>
  <c r="L20" i="12"/>
  <c r="H34" i="12"/>
  <c r="H20" i="12"/>
  <c r="G20" i="12"/>
  <c r="G34" i="12"/>
  <c r="D66" i="12"/>
  <c r="D52" i="12"/>
  <c r="D74" i="12" s="1"/>
  <c r="Q66" i="12"/>
  <c r="Q52" i="12"/>
  <c r="Q74" i="12" s="1"/>
  <c r="D34" i="12"/>
  <c r="D20" i="12"/>
  <c r="J34" i="12"/>
  <c r="J20" i="12"/>
  <c r="P42" i="10"/>
  <c r="P35" i="10"/>
  <c r="P36" i="10" s="1"/>
  <c r="M34" i="11"/>
  <c r="M20" i="11"/>
  <c r="C34" i="11"/>
  <c r="C20" i="11"/>
  <c r="O34" i="11"/>
  <c r="O20" i="11"/>
  <c r="L34" i="11"/>
  <c r="L20" i="11"/>
  <c r="L42" i="11" s="1"/>
  <c r="G52" i="11"/>
  <c r="G66" i="11"/>
  <c r="P66" i="11"/>
  <c r="P52" i="11"/>
  <c r="P34" i="11"/>
  <c r="P20" i="11"/>
  <c r="F66" i="11"/>
  <c r="F52" i="11"/>
  <c r="D70" i="9"/>
  <c r="D71" i="9" s="1"/>
  <c r="D69" i="9"/>
  <c r="P70" i="9"/>
  <c r="P71" i="9" s="1"/>
  <c r="P69" i="9"/>
  <c r="F74" i="10"/>
  <c r="F67" i="10"/>
  <c r="F68" i="10" s="1"/>
  <c r="O70" i="9"/>
  <c r="O71" i="9" s="1"/>
  <c r="O69" i="9"/>
  <c r="M66" i="12"/>
  <c r="M52" i="12"/>
  <c r="M74" i="12" s="1"/>
  <c r="F52" i="12"/>
  <c r="F66" i="12"/>
  <c r="N35" i="10"/>
  <c r="N36" i="10" s="1"/>
  <c r="N42" i="10"/>
  <c r="N69" i="9"/>
  <c r="N70" i="9"/>
  <c r="N71" i="9" s="1"/>
  <c r="C66" i="11"/>
  <c r="C52" i="11"/>
  <c r="C74" i="11" s="1"/>
  <c r="J38" i="9"/>
  <c r="J39" i="9" s="1"/>
  <c r="J37" i="9"/>
  <c r="L74" i="10"/>
  <c r="L67" i="10"/>
  <c r="L68" i="10" s="1"/>
  <c r="G35" i="10"/>
  <c r="G36" i="10" s="1"/>
  <c r="G37" i="10" s="1"/>
  <c r="I74" i="10"/>
  <c r="I67" i="10"/>
  <c r="I68" i="10" s="1"/>
  <c r="B37" i="9"/>
  <c r="B38" i="9"/>
  <c r="B39" i="9" s="1"/>
  <c r="B34" i="12"/>
  <c r="B20" i="12"/>
  <c r="I52" i="12"/>
  <c r="I74" i="12" s="1"/>
  <c r="I66" i="12"/>
  <c r="L52" i="12"/>
  <c r="L74" i="12" s="1"/>
  <c r="L66" i="12"/>
  <c r="O34" i="12"/>
  <c r="O20" i="12"/>
  <c r="P34" i="12"/>
  <c r="P20" i="12"/>
  <c r="P42" i="12" s="1"/>
  <c r="E66" i="12"/>
  <c r="E52" i="12"/>
  <c r="E74" i="12" s="1"/>
  <c r="K52" i="12"/>
  <c r="K74" i="12" s="1"/>
  <c r="K66" i="12"/>
  <c r="C74" i="10"/>
  <c r="C67" i="10"/>
  <c r="C68" i="10" s="1"/>
  <c r="J20" i="11"/>
  <c r="J42" i="11" s="1"/>
  <c r="J34" i="11"/>
  <c r="D34" i="11"/>
  <c r="D20" i="11"/>
  <c r="D42" i="11" s="1"/>
  <c r="B66" i="11"/>
  <c r="B52" i="11"/>
  <c r="B74" i="11" s="1"/>
  <c r="I34" i="11"/>
  <c r="I20" i="11"/>
  <c r="I42" i="11" s="1"/>
  <c r="K20" i="11"/>
  <c r="K42" i="11" s="1"/>
  <c r="K34" i="11"/>
  <c r="E20" i="11"/>
  <c r="E42" i="11" s="1"/>
  <c r="E34" i="11"/>
  <c r="B34" i="11"/>
  <c r="B20" i="11"/>
  <c r="J52" i="11"/>
  <c r="J66" i="11"/>
  <c r="D38" i="9"/>
  <c r="D39" i="9" s="1"/>
  <c r="D37" i="9"/>
  <c r="M67" i="10"/>
  <c r="M68" i="10" s="1"/>
  <c r="M74" i="10"/>
  <c r="G69" i="9"/>
  <c r="G70" i="9"/>
  <c r="G71" i="9" s="1"/>
  <c r="O37" i="9"/>
  <c r="O38" i="9"/>
  <c r="O39" i="9" s="1"/>
  <c r="L67" i="12"/>
  <c r="L68" i="12" s="1"/>
  <c r="N69" i="10"/>
  <c r="N70" i="10"/>
  <c r="N71" i="10" s="1"/>
  <c r="C39" i="9"/>
  <c r="I41" i="1"/>
  <c r="J40" i="1"/>
  <c r="D37" i="10" l="1"/>
  <c r="F38" i="10"/>
  <c r="E70" i="10"/>
  <c r="E71" i="10" s="1"/>
  <c r="D69" i="10"/>
  <c r="H38" i="10"/>
  <c r="H39" i="10" s="1"/>
  <c r="J70" i="10"/>
  <c r="J71" i="10" s="1"/>
  <c r="J67" i="12"/>
  <c r="J68" i="12" s="1"/>
  <c r="J70" i="12" s="1"/>
  <c r="J71" i="12" s="1"/>
  <c r="Q67" i="11"/>
  <c r="Q68" i="11" s="1"/>
  <c r="Q70" i="11" s="1"/>
  <c r="Q71" i="11" s="1"/>
  <c r="O67" i="12"/>
  <c r="O68" i="12" s="1"/>
  <c r="O70" i="12" s="1"/>
  <c r="O71" i="12" s="1"/>
  <c r="Q69" i="10"/>
  <c r="K67" i="12"/>
  <c r="K68" i="12" s="1"/>
  <c r="K69" i="12" s="1"/>
  <c r="K35" i="12"/>
  <c r="K36" i="12" s="1"/>
  <c r="K38" i="12" s="1"/>
  <c r="K39" i="12" s="1"/>
  <c r="D67" i="11"/>
  <c r="D68" i="11" s="1"/>
  <c r="D70" i="11" s="1"/>
  <c r="D71" i="11" s="1"/>
  <c r="J35" i="11"/>
  <c r="J36" i="11" s="1"/>
  <c r="J37" i="11" s="1"/>
  <c r="G35" i="11"/>
  <c r="G36" i="11" s="1"/>
  <c r="G37" i="11" s="1"/>
  <c r="P70" i="10"/>
  <c r="P71" i="10" s="1"/>
  <c r="B67" i="11"/>
  <c r="B68" i="11" s="1"/>
  <c r="B70" i="11" s="1"/>
  <c r="B71" i="11" s="1"/>
  <c r="P67" i="12"/>
  <c r="P68" i="12" s="1"/>
  <c r="P70" i="12" s="1"/>
  <c r="P71" i="12" s="1"/>
  <c r="P35" i="12"/>
  <c r="P36" i="12" s="1"/>
  <c r="P38" i="12" s="1"/>
  <c r="P39" i="12" s="1"/>
  <c r="K35" i="11"/>
  <c r="K36" i="11" s="1"/>
  <c r="K38" i="11" s="1"/>
  <c r="L35" i="11"/>
  <c r="L36" i="11" s="1"/>
  <c r="L38" i="11" s="1"/>
  <c r="D35" i="11"/>
  <c r="D36" i="11" s="1"/>
  <c r="D38" i="11" s="1"/>
  <c r="C37" i="10"/>
  <c r="J37" i="10"/>
  <c r="G38" i="10"/>
  <c r="G39" i="10" s="1"/>
  <c r="O67" i="11"/>
  <c r="O68" i="11" s="1"/>
  <c r="O70" i="11" s="1"/>
  <c r="O71" i="11" s="1"/>
  <c r="M35" i="12"/>
  <c r="M36" i="12" s="1"/>
  <c r="M38" i="12" s="1"/>
  <c r="M39" i="12" s="1"/>
  <c r="F35" i="12"/>
  <c r="F36" i="12" s="1"/>
  <c r="F38" i="12" s="1"/>
  <c r="F39" i="12" s="1"/>
  <c r="M67" i="12"/>
  <c r="M68" i="12" s="1"/>
  <c r="M69" i="12" s="1"/>
  <c r="E35" i="11"/>
  <c r="E36" i="11" s="1"/>
  <c r="E38" i="11" s="1"/>
  <c r="I67" i="12"/>
  <c r="I68" i="12" s="1"/>
  <c r="I69" i="12" s="1"/>
  <c r="Q67" i="12"/>
  <c r="Q68" i="12" s="1"/>
  <c r="Q70" i="12" s="1"/>
  <c r="Q71" i="12" s="1"/>
  <c r="C67" i="11"/>
  <c r="C68" i="11" s="1"/>
  <c r="C69" i="11" s="1"/>
  <c r="D67" i="12"/>
  <c r="D68" i="12" s="1"/>
  <c r="D70" i="12" s="1"/>
  <c r="D71" i="12" s="1"/>
  <c r="C70" i="10"/>
  <c r="C71" i="10" s="1"/>
  <c r="C69" i="10"/>
  <c r="F67" i="12"/>
  <c r="F68" i="12" s="1"/>
  <c r="F74" i="12"/>
  <c r="H70" i="10"/>
  <c r="H71" i="10" s="1"/>
  <c r="H69" i="10"/>
  <c r="M67" i="11"/>
  <c r="M68" i="11" s="1"/>
  <c r="M74" i="11"/>
  <c r="K9" i="10"/>
  <c r="K10" i="10" s="1"/>
  <c r="C35" i="12"/>
  <c r="C36" i="12" s="1"/>
  <c r="C37" i="12" s="1"/>
  <c r="L67" i="11"/>
  <c r="L68" i="11" s="1"/>
  <c r="L70" i="11" s="1"/>
  <c r="L71" i="11" s="1"/>
  <c r="H67" i="12"/>
  <c r="H68" i="12" s="1"/>
  <c r="H70" i="12" s="1"/>
  <c r="H71" i="12" s="1"/>
  <c r="M69" i="10"/>
  <c r="M70" i="10"/>
  <c r="M71" i="10" s="1"/>
  <c r="J74" i="11"/>
  <c r="J67" i="11"/>
  <c r="J68" i="11" s="1"/>
  <c r="L70" i="10"/>
  <c r="L71" i="10" s="1"/>
  <c r="L69" i="10"/>
  <c r="F70" i="10"/>
  <c r="F71" i="10" s="1"/>
  <c r="F69" i="10"/>
  <c r="P42" i="11"/>
  <c r="P35" i="11"/>
  <c r="P36" i="11" s="1"/>
  <c r="O35" i="11"/>
  <c r="O36" i="11" s="1"/>
  <c r="O42" i="11"/>
  <c r="M42" i="11"/>
  <c r="M35" i="11"/>
  <c r="M36" i="11" s="1"/>
  <c r="J42" i="12"/>
  <c r="J35" i="12"/>
  <c r="J36" i="12" s="1"/>
  <c r="L35" i="12"/>
  <c r="L36" i="12" s="1"/>
  <c r="L42" i="12"/>
  <c r="M38" i="10"/>
  <c r="M39" i="10" s="1"/>
  <c r="M37" i="10"/>
  <c r="F42" i="11"/>
  <c r="F35" i="11"/>
  <c r="F36" i="11" s="1"/>
  <c r="E67" i="11"/>
  <c r="E68" i="11" s="1"/>
  <c r="E74" i="11"/>
  <c r="N67" i="12"/>
  <c r="N68" i="12" s="1"/>
  <c r="N74" i="12"/>
  <c r="N42" i="12"/>
  <c r="N35" i="12"/>
  <c r="N36" i="12" s="1"/>
  <c r="K70" i="10"/>
  <c r="K71" i="10" s="1"/>
  <c r="K69" i="10"/>
  <c r="I67" i="11"/>
  <c r="I68" i="11" s="1"/>
  <c r="I74" i="11"/>
  <c r="K74" i="11"/>
  <c r="K67" i="11"/>
  <c r="K68" i="11" s="1"/>
  <c r="I35" i="12"/>
  <c r="I36" i="12" s="1"/>
  <c r="I42" i="12"/>
  <c r="G70" i="10"/>
  <c r="G71" i="10" s="1"/>
  <c r="G69" i="10"/>
  <c r="O38" i="10"/>
  <c r="O39" i="10" s="1"/>
  <c r="O37" i="10"/>
  <c r="O42" i="12"/>
  <c r="O35" i="12"/>
  <c r="O36" i="12" s="1"/>
  <c r="B69" i="10"/>
  <c r="B70" i="10"/>
  <c r="B71" i="10" s="1"/>
  <c r="L37" i="10"/>
  <c r="L38" i="10"/>
  <c r="L39" i="10" s="1"/>
  <c r="G74" i="12"/>
  <c r="G67" i="12"/>
  <c r="G68" i="12" s="1"/>
  <c r="B38" i="10"/>
  <c r="B39" i="10" s="1"/>
  <c r="E67" i="12"/>
  <c r="E68" i="12" s="1"/>
  <c r="E70" i="12" s="1"/>
  <c r="E71" i="12" s="1"/>
  <c r="B42" i="11"/>
  <c r="B35" i="11"/>
  <c r="B36" i="11" s="1"/>
  <c r="B35" i="12"/>
  <c r="B36" i="12" s="1"/>
  <c r="B42" i="12"/>
  <c r="I69" i="10"/>
  <c r="I70" i="10"/>
  <c r="I71" i="10" s="1"/>
  <c r="N37" i="10"/>
  <c r="N38" i="10"/>
  <c r="N39" i="10" s="1"/>
  <c r="G74" i="11"/>
  <c r="G67" i="11"/>
  <c r="G68" i="11" s="1"/>
  <c r="G42" i="12"/>
  <c r="G35" i="12"/>
  <c r="G36" i="12" s="1"/>
  <c r="O69" i="10"/>
  <c r="O70" i="10"/>
  <c r="O71" i="10" s="1"/>
  <c r="E37" i="10"/>
  <c r="E38" i="10"/>
  <c r="E39" i="10" s="1"/>
  <c r="H35" i="11"/>
  <c r="H36" i="11" s="1"/>
  <c r="H42" i="11"/>
  <c r="B67" i="12"/>
  <c r="B68" i="12" s="1"/>
  <c r="B74" i="12"/>
  <c r="E35" i="12"/>
  <c r="E36" i="12" s="1"/>
  <c r="E42" i="12"/>
  <c r="N35" i="11"/>
  <c r="N36" i="11" s="1"/>
  <c r="N42" i="11"/>
  <c r="N67" i="11"/>
  <c r="N68" i="11" s="1"/>
  <c r="N74" i="11"/>
  <c r="I35" i="11"/>
  <c r="I36" i="11" s="1"/>
  <c r="I37" i="11" s="1"/>
  <c r="F67" i="11"/>
  <c r="F68" i="11" s="1"/>
  <c r="F74" i="11"/>
  <c r="P67" i="11"/>
  <c r="P68" i="11" s="1"/>
  <c r="P74" i="11"/>
  <c r="C42" i="11"/>
  <c r="C35" i="11"/>
  <c r="C36" i="11" s="1"/>
  <c r="P38" i="10"/>
  <c r="P39" i="10" s="1"/>
  <c r="P37" i="10"/>
  <c r="D35" i="12"/>
  <c r="D36" i="12" s="1"/>
  <c r="D42" i="12"/>
  <c r="H35" i="12"/>
  <c r="H36" i="12" s="1"/>
  <c r="H42" i="12"/>
  <c r="C67" i="12"/>
  <c r="C68" i="12" s="1"/>
  <c r="C74" i="12"/>
  <c r="H67" i="11"/>
  <c r="H68" i="11" s="1"/>
  <c r="H74" i="11"/>
  <c r="I38" i="10"/>
  <c r="I39" i="10" s="1"/>
  <c r="I37" i="10"/>
  <c r="K37" i="10"/>
  <c r="K38" i="10"/>
  <c r="K39" i="10" s="1"/>
  <c r="D39" i="10"/>
  <c r="K40" i="1"/>
  <c r="J41" i="1"/>
  <c r="C39" i="10"/>
  <c r="L69" i="12"/>
  <c r="L70" i="12"/>
  <c r="L71" i="12" s="1"/>
  <c r="F39" i="10"/>
  <c r="J39" i="10"/>
  <c r="D37" i="11" l="1"/>
  <c r="P37" i="12"/>
  <c r="K70" i="12"/>
  <c r="K71" i="12" s="1"/>
  <c r="J38" i="11"/>
  <c r="J39" i="11" s="1"/>
  <c r="J69" i="12"/>
  <c r="M70" i="12"/>
  <c r="M71" i="12" s="1"/>
  <c r="B69" i="11"/>
  <c r="C70" i="11"/>
  <c r="C71" i="11" s="1"/>
  <c r="D69" i="11"/>
  <c r="O69" i="12"/>
  <c r="Q69" i="11"/>
  <c r="K37" i="12"/>
  <c r="P69" i="12"/>
  <c r="D69" i="12"/>
  <c r="I70" i="12"/>
  <c r="I71" i="12" s="1"/>
  <c r="C38" i="12"/>
  <c r="C39" i="12" s="1"/>
  <c r="F37" i="12"/>
  <c r="O69" i="11"/>
  <c r="G38" i="11"/>
  <c r="G39" i="11" s="1"/>
  <c r="L37" i="11"/>
  <c r="K37" i="11"/>
  <c r="I38" i="11"/>
  <c r="I39" i="11" s="1"/>
  <c r="E37" i="11"/>
  <c r="M37" i="12"/>
  <c r="E69" i="12"/>
  <c r="L69" i="11"/>
  <c r="Q69" i="12"/>
  <c r="H38" i="12"/>
  <c r="H39" i="12" s="1"/>
  <c r="H37" i="12"/>
  <c r="G70" i="12"/>
  <c r="G71" i="12" s="1"/>
  <c r="G69" i="12"/>
  <c r="N38" i="12"/>
  <c r="N39" i="12" s="1"/>
  <c r="N37" i="12"/>
  <c r="C37" i="11"/>
  <c r="C38" i="11"/>
  <c r="C39" i="11" s="1"/>
  <c r="N70" i="11"/>
  <c r="N71" i="11" s="1"/>
  <c r="N69" i="11"/>
  <c r="E38" i="12"/>
  <c r="E39" i="12" s="1"/>
  <c r="E37" i="12"/>
  <c r="H37" i="11"/>
  <c r="H38" i="11"/>
  <c r="H39" i="11" s="1"/>
  <c r="I38" i="12"/>
  <c r="I39" i="12" s="1"/>
  <c r="I37" i="12"/>
  <c r="I69" i="11"/>
  <c r="I70" i="11"/>
  <c r="I71" i="11" s="1"/>
  <c r="E70" i="11"/>
  <c r="E71" i="11" s="1"/>
  <c r="E69" i="11"/>
  <c r="O38" i="11"/>
  <c r="O39" i="11" s="1"/>
  <c r="O37" i="11"/>
  <c r="M69" i="11"/>
  <c r="M70" i="11"/>
  <c r="M71" i="11" s="1"/>
  <c r="F70" i="12"/>
  <c r="F71" i="12" s="1"/>
  <c r="F69" i="12"/>
  <c r="H70" i="11"/>
  <c r="H71" i="11" s="1"/>
  <c r="H69" i="11"/>
  <c r="G69" i="11"/>
  <c r="G70" i="11"/>
  <c r="G71" i="11" s="1"/>
  <c r="K9" i="12"/>
  <c r="K10" i="12" s="1"/>
  <c r="C70" i="12"/>
  <c r="C71" i="12" s="1"/>
  <c r="C69" i="12"/>
  <c r="D38" i="12"/>
  <c r="D39" i="12" s="1"/>
  <c r="D37" i="12"/>
  <c r="F70" i="11"/>
  <c r="F71" i="11" s="1"/>
  <c r="F69" i="11"/>
  <c r="G38" i="12"/>
  <c r="G39" i="12" s="1"/>
  <c r="G37" i="12"/>
  <c r="O38" i="12"/>
  <c r="O39" i="12" s="1"/>
  <c r="O37" i="12"/>
  <c r="K69" i="11"/>
  <c r="K70" i="11"/>
  <c r="K71" i="11" s="1"/>
  <c r="F38" i="11"/>
  <c r="F39" i="11" s="1"/>
  <c r="F37" i="11"/>
  <c r="M37" i="11"/>
  <c r="M38" i="11"/>
  <c r="M39" i="11" s="1"/>
  <c r="P37" i="11"/>
  <c r="P38" i="11"/>
  <c r="P39" i="11" s="1"/>
  <c r="P69" i="11"/>
  <c r="P70" i="11"/>
  <c r="P71" i="11" s="1"/>
  <c r="B37" i="11"/>
  <c r="B38" i="11"/>
  <c r="J38" i="12"/>
  <c r="J39" i="12" s="1"/>
  <c r="J37" i="12"/>
  <c r="J70" i="11"/>
  <c r="J71" i="11" s="1"/>
  <c r="J69" i="11"/>
  <c r="H69" i="12"/>
  <c r="K9" i="11"/>
  <c r="K10" i="11" s="1"/>
  <c r="N37" i="11"/>
  <c r="N38" i="11"/>
  <c r="N39" i="11" s="1"/>
  <c r="B70" i="12"/>
  <c r="B71" i="12" s="1"/>
  <c r="B69" i="12"/>
  <c r="B37" i="12"/>
  <c r="B38" i="12"/>
  <c r="B39" i="12" s="1"/>
  <c r="N69" i="12"/>
  <c r="N70" i="12"/>
  <c r="N71" i="12" s="1"/>
  <c r="L38" i="12"/>
  <c r="L39" i="12" s="1"/>
  <c r="L37" i="12"/>
  <c r="D39" i="11"/>
  <c r="K39" i="11"/>
  <c r="K41" i="1"/>
  <c r="L40" i="1"/>
  <c r="E39" i="11"/>
  <c r="L39" i="11"/>
  <c r="B39" i="11" l="1"/>
  <c r="M40" i="1"/>
  <c r="L41" i="1"/>
  <c r="M41" i="1" l="1"/>
  <c r="N40" i="1"/>
  <c r="O40" i="1" l="1"/>
  <c r="N41" i="1"/>
  <c r="O41" i="1" l="1"/>
  <c r="P40" i="1"/>
  <c r="B72" i="1" l="1"/>
  <c r="P41" i="1"/>
  <c r="C72" i="1" l="1"/>
  <c r="B73" i="1"/>
  <c r="D72" i="1" l="1"/>
  <c r="C73" i="1"/>
  <c r="E72" i="1" l="1"/>
  <c r="D73" i="1"/>
  <c r="F72" i="1" l="1"/>
  <c r="E73" i="1"/>
  <c r="G72" i="1" l="1"/>
  <c r="F73" i="1"/>
  <c r="H72" i="1" l="1"/>
  <c r="G73" i="1"/>
  <c r="H73" i="1" l="1"/>
  <c r="I72" i="1"/>
  <c r="I73" i="1" l="1"/>
  <c r="J72" i="1"/>
  <c r="J73" i="1" l="1"/>
  <c r="K72" i="1"/>
  <c r="K73" i="1" l="1"/>
  <c r="L72" i="1"/>
  <c r="M72" i="1" l="1"/>
  <c r="L73" i="1"/>
  <c r="N72" i="1" l="1"/>
  <c r="M73" i="1"/>
  <c r="O72" i="1" l="1"/>
  <c r="N73" i="1"/>
  <c r="P72" i="1" l="1"/>
  <c r="O73" i="1"/>
  <c r="P73" i="1" l="1"/>
  <c r="Q72" i="1"/>
  <c r="Q73" i="1" l="1"/>
  <c r="P9" i="1"/>
  <c r="P10" i="1" s="1"/>
  <c r="O10" i="1" s="1"/>
  <c r="P2" i="2" l="1"/>
  <c r="I9" i="2" s="1"/>
  <c r="I10" i="2" s="1"/>
  <c r="P6" i="1"/>
  <c r="P2" i="14"/>
  <c r="Q9" i="2" l="1"/>
  <c r="Q2" i="2" s="1"/>
  <c r="Q9" i="14"/>
  <c r="Q2" i="14" s="1"/>
  <c r="I9" i="14"/>
  <c r="I10" i="14" s="1"/>
  <c r="B40" i="2"/>
  <c r="L9" i="2"/>
  <c r="L10" i="2" s="1"/>
  <c r="P3" i="2" s="1"/>
  <c r="B41" i="2" l="1"/>
  <c r="C40" i="2"/>
  <c r="D40" i="2" l="1"/>
  <c r="C41" i="2"/>
  <c r="E40" i="2" l="1"/>
  <c r="D41" i="2"/>
  <c r="F40" i="2" l="1"/>
  <c r="E41" i="2"/>
  <c r="F41" i="2" l="1"/>
  <c r="G40" i="2"/>
  <c r="H40" i="2" l="1"/>
  <c r="G41" i="2"/>
  <c r="H41" i="2" l="1"/>
  <c r="I40" i="2"/>
  <c r="J40" i="2" l="1"/>
  <c r="I41" i="2"/>
  <c r="J41" i="2" l="1"/>
  <c r="K40" i="2"/>
  <c r="L40" i="2" l="1"/>
  <c r="K41" i="2"/>
  <c r="L41" i="2" l="1"/>
  <c r="M40" i="2"/>
  <c r="M41" i="2" l="1"/>
  <c r="N40" i="2"/>
  <c r="N41" i="2" l="1"/>
  <c r="O40" i="2"/>
  <c r="P40" i="2" l="1"/>
  <c r="O41" i="2"/>
  <c r="P41" i="2" l="1"/>
  <c r="B72" i="2"/>
  <c r="B73" i="2" l="1"/>
  <c r="C72" i="2"/>
  <c r="C73" i="2" l="1"/>
  <c r="D72" i="2"/>
  <c r="E72" i="2" l="1"/>
  <c r="D73" i="2"/>
  <c r="E73" i="2" l="1"/>
  <c r="F72" i="2"/>
  <c r="F73" i="2" l="1"/>
  <c r="G72" i="2"/>
  <c r="G73" i="2" l="1"/>
  <c r="H72" i="2"/>
  <c r="H73" i="2" l="1"/>
  <c r="I72" i="2"/>
  <c r="I73" i="2" l="1"/>
  <c r="J72" i="2"/>
  <c r="J73" i="2" l="1"/>
  <c r="K72" i="2"/>
  <c r="K73" i="2" l="1"/>
  <c r="L72" i="2"/>
  <c r="L73" i="2" l="1"/>
  <c r="M72" i="2"/>
  <c r="M73" i="2" l="1"/>
  <c r="N72" i="2"/>
  <c r="N73" i="2" l="1"/>
  <c r="O72" i="2"/>
  <c r="P72" i="2" l="1"/>
  <c r="O73" i="2"/>
  <c r="P73" i="2" l="1"/>
  <c r="Q72" i="2"/>
  <c r="P9" i="2" l="1"/>
  <c r="P10" i="2" s="1"/>
  <c r="O10" i="2" s="1"/>
  <c r="P6" i="2" s="1"/>
  <c r="Q73" i="2"/>
  <c r="P2" i="3" s="1"/>
  <c r="I9" i="3" s="1"/>
  <c r="I10" i="3" s="1"/>
  <c r="L9" i="3" l="1"/>
  <c r="L10" i="3" s="1"/>
  <c r="P3" i="3" s="1"/>
  <c r="B40" i="3"/>
  <c r="Q9" i="3"/>
  <c r="Q2" i="3" s="1"/>
  <c r="B41" i="3" l="1"/>
  <c r="C40" i="3"/>
  <c r="D40" i="3" l="1"/>
  <c r="C41" i="3"/>
  <c r="D41" i="3" l="1"/>
  <c r="E40" i="3"/>
  <c r="E41" i="3" l="1"/>
  <c r="F40" i="3"/>
  <c r="F41" i="3" l="1"/>
  <c r="G40" i="3"/>
  <c r="G41" i="3" l="1"/>
  <c r="H40" i="3"/>
  <c r="H41" i="3" l="1"/>
  <c r="I40" i="3"/>
  <c r="I41" i="3" l="1"/>
  <c r="J40" i="3"/>
  <c r="J41" i="3" l="1"/>
  <c r="K40" i="3"/>
  <c r="K41" i="3" l="1"/>
  <c r="L40" i="3"/>
  <c r="L41" i="3" l="1"/>
  <c r="M40" i="3"/>
  <c r="M41" i="3" l="1"/>
  <c r="N40" i="3"/>
  <c r="N41" i="3" l="1"/>
  <c r="O40" i="3"/>
  <c r="O41" i="3" l="1"/>
  <c r="P40" i="3"/>
  <c r="B72" i="3" l="1"/>
  <c r="P41" i="3"/>
  <c r="C72" i="3" l="1"/>
  <c r="B73" i="3"/>
  <c r="C73" i="3" l="1"/>
  <c r="D72" i="3"/>
  <c r="D73" i="3" l="1"/>
  <c r="E72" i="3"/>
  <c r="F72" i="3" l="1"/>
  <c r="E73" i="3"/>
  <c r="G72" i="3" l="1"/>
  <c r="F73" i="3"/>
  <c r="G73" i="3" l="1"/>
  <c r="H72" i="3"/>
  <c r="I72" i="3" l="1"/>
  <c r="H73" i="3"/>
  <c r="J72" i="3" l="1"/>
  <c r="I73" i="3"/>
  <c r="K72" i="3" l="1"/>
  <c r="J73" i="3"/>
  <c r="L72" i="3" l="1"/>
  <c r="K73" i="3"/>
  <c r="L73" i="3" l="1"/>
  <c r="M72" i="3"/>
  <c r="N72" i="3" l="1"/>
  <c r="M73" i="3"/>
  <c r="O72" i="3" l="1"/>
  <c r="N73" i="3"/>
  <c r="P72" i="3" l="1"/>
  <c r="O73" i="3"/>
  <c r="P73" i="3" l="1"/>
  <c r="Q72" i="3"/>
  <c r="P9" i="3" l="1"/>
  <c r="P10" i="3" s="1"/>
  <c r="O10" i="3" s="1"/>
  <c r="P6" i="3" s="1"/>
  <c r="Q73" i="3"/>
  <c r="P2" i="4" s="1"/>
  <c r="Q9" i="4" l="1"/>
  <c r="Q2" i="4" s="1"/>
  <c r="I9" i="4"/>
  <c r="I10" i="4" s="1"/>
  <c r="L9" i="4" l="1"/>
  <c r="L10" i="4" s="1"/>
  <c r="P3" i="4" s="1"/>
  <c r="B40" i="4"/>
  <c r="C40" i="4" l="1"/>
  <c r="B41" i="4"/>
  <c r="D40" i="4" l="1"/>
  <c r="C41" i="4"/>
  <c r="D41" i="4" l="1"/>
  <c r="E40" i="4"/>
  <c r="F40" i="4" l="1"/>
  <c r="E41" i="4"/>
  <c r="G40" i="4" l="1"/>
  <c r="F41" i="4"/>
  <c r="H40" i="4" l="1"/>
  <c r="G41" i="4"/>
  <c r="I40" i="4" l="1"/>
  <c r="H41" i="4"/>
  <c r="J40" i="4" l="1"/>
  <c r="I41" i="4"/>
  <c r="J41" i="4" l="1"/>
  <c r="K40" i="4"/>
  <c r="L40" i="4" l="1"/>
  <c r="K41" i="4"/>
  <c r="L41" i="4" l="1"/>
  <c r="M40" i="4"/>
  <c r="M41" i="4" l="1"/>
  <c r="N40" i="4"/>
  <c r="O40" i="4" l="1"/>
  <c r="N41" i="4"/>
  <c r="P40" i="4" l="1"/>
  <c r="O41" i="4"/>
  <c r="P41" i="4" l="1"/>
  <c r="B72" i="4"/>
  <c r="B73" i="4" l="1"/>
  <c r="C72" i="4"/>
  <c r="C73" i="4" l="1"/>
  <c r="D72" i="4"/>
  <c r="E72" i="4" l="1"/>
  <c r="D73" i="4"/>
  <c r="E73" i="4" l="1"/>
  <c r="F72" i="4"/>
  <c r="G72" i="4" l="1"/>
  <c r="F73" i="4"/>
  <c r="G73" i="4" l="1"/>
  <c r="H72" i="4"/>
  <c r="I72" i="4" l="1"/>
  <c r="H73" i="4"/>
  <c r="I73" i="4" l="1"/>
  <c r="J72" i="4"/>
  <c r="K72" i="4" l="1"/>
  <c r="J73" i="4"/>
  <c r="L72" i="4" l="1"/>
  <c r="K73" i="4"/>
  <c r="M72" i="4" l="1"/>
  <c r="L73" i="4"/>
  <c r="N72" i="4" l="1"/>
  <c r="M73" i="4"/>
  <c r="N73" i="4" l="1"/>
  <c r="O72" i="4"/>
  <c r="O73" i="4" l="1"/>
  <c r="P72" i="4"/>
  <c r="Q72" i="4" l="1"/>
  <c r="P73" i="4"/>
  <c r="Q73" i="4" l="1"/>
  <c r="P2" i="5" s="1"/>
  <c r="P9" i="4"/>
  <c r="P10" i="4" s="1"/>
  <c r="O10" i="4" s="1"/>
  <c r="P6" i="4" s="1"/>
  <c r="I9" i="5" l="1"/>
  <c r="I10" i="5" s="1"/>
  <c r="Q9" i="5"/>
  <c r="Q2" i="5" s="1"/>
  <c r="L9" i="5" l="1"/>
  <c r="L10" i="5" s="1"/>
  <c r="P3" i="5" s="1"/>
  <c r="B40" i="5"/>
  <c r="B41" i="5" l="1"/>
  <c r="C40" i="5"/>
  <c r="C41" i="5" l="1"/>
  <c r="D40" i="5"/>
  <c r="E40" i="5" l="1"/>
  <c r="D41" i="5"/>
  <c r="F40" i="5" l="1"/>
  <c r="E41" i="5"/>
  <c r="F41" i="5" l="1"/>
  <c r="G40" i="5"/>
  <c r="H40" i="5" l="1"/>
  <c r="G41" i="5"/>
  <c r="H41" i="5" l="1"/>
  <c r="I40" i="5"/>
  <c r="J40" i="5" l="1"/>
  <c r="I41" i="5"/>
  <c r="K40" i="5" l="1"/>
  <c r="J41" i="5"/>
  <c r="K41" i="5" l="1"/>
  <c r="L40" i="5"/>
  <c r="L41" i="5" l="1"/>
  <c r="M40" i="5"/>
  <c r="M41" i="5" l="1"/>
  <c r="N40" i="5"/>
  <c r="O40" i="5" l="1"/>
  <c r="N41" i="5"/>
  <c r="P40" i="5" l="1"/>
  <c r="O41" i="5"/>
  <c r="B72" i="5" l="1"/>
  <c r="P41" i="5"/>
  <c r="C72" i="5" l="1"/>
  <c r="B73" i="5"/>
  <c r="C73" i="5" l="1"/>
  <c r="D72" i="5"/>
  <c r="E72" i="5" l="1"/>
  <c r="D73" i="5"/>
  <c r="E73" i="5" l="1"/>
  <c r="F72" i="5"/>
  <c r="G72" i="5" l="1"/>
  <c r="F73" i="5"/>
  <c r="G73" i="5" l="1"/>
  <c r="H72" i="5"/>
  <c r="H73" i="5" l="1"/>
  <c r="I72" i="5"/>
  <c r="I73" i="5" l="1"/>
  <c r="J72" i="5"/>
  <c r="J73" i="5" l="1"/>
  <c r="K72" i="5"/>
  <c r="K73" i="5" l="1"/>
  <c r="L72" i="5"/>
  <c r="M72" i="5" l="1"/>
  <c r="L73" i="5"/>
  <c r="N72" i="5" l="1"/>
  <c r="M73" i="5"/>
  <c r="O72" i="5" l="1"/>
  <c r="N73" i="5"/>
  <c r="P72" i="5" l="1"/>
  <c r="O73" i="5"/>
  <c r="P73" i="5" l="1"/>
  <c r="Q72" i="5"/>
  <c r="P9" i="5" l="1"/>
  <c r="P10" i="5" s="1"/>
  <c r="O10" i="5" s="1"/>
  <c r="P6" i="5" s="1"/>
  <c r="P2" i="6" s="1"/>
  <c r="Q73" i="5"/>
  <c r="Q9" i="6" l="1"/>
  <c r="Q2" i="6" s="1"/>
  <c r="I9" i="6"/>
  <c r="I10" i="6" s="1"/>
  <c r="B40" i="6" l="1"/>
  <c r="L9" i="6"/>
  <c r="L10" i="6" s="1"/>
  <c r="P3" i="6" s="1"/>
  <c r="C40" i="6" l="1"/>
  <c r="B41" i="6"/>
  <c r="D40" i="6" l="1"/>
  <c r="C41" i="6"/>
  <c r="E40" i="6" l="1"/>
  <c r="D41" i="6"/>
  <c r="E41" i="6" l="1"/>
  <c r="F40" i="6"/>
  <c r="G40" i="6" l="1"/>
  <c r="F41" i="6"/>
  <c r="H40" i="6" l="1"/>
  <c r="G41" i="6"/>
  <c r="H41" i="6" l="1"/>
  <c r="I40" i="6"/>
  <c r="I41" i="6" l="1"/>
  <c r="J40" i="6"/>
  <c r="J41" i="6" l="1"/>
  <c r="K40" i="6"/>
  <c r="K41" i="6" l="1"/>
  <c r="L40" i="6"/>
  <c r="L41" i="6" l="1"/>
  <c r="M40" i="6"/>
  <c r="N40" i="6" l="1"/>
  <c r="M41" i="6"/>
  <c r="N41" i="6" l="1"/>
  <c r="O40" i="6"/>
  <c r="O41" i="6" l="1"/>
  <c r="P40" i="6"/>
  <c r="B72" i="6" l="1"/>
  <c r="P41" i="6"/>
  <c r="C72" i="6" l="1"/>
  <c r="B73" i="6"/>
  <c r="C73" i="6" l="1"/>
  <c r="D72" i="6"/>
  <c r="D73" i="6" l="1"/>
  <c r="E72" i="6"/>
  <c r="E73" i="6" l="1"/>
  <c r="F72" i="6"/>
  <c r="F73" i="6" l="1"/>
  <c r="G72" i="6"/>
  <c r="G73" i="6" l="1"/>
  <c r="H72" i="6"/>
  <c r="I72" i="6" l="1"/>
  <c r="H73" i="6"/>
  <c r="I73" i="6" l="1"/>
  <c r="J72" i="6"/>
  <c r="K72" i="6" l="1"/>
  <c r="J73" i="6"/>
  <c r="K73" i="6" l="1"/>
  <c r="L72" i="6"/>
  <c r="M72" i="6" l="1"/>
  <c r="L73" i="6"/>
  <c r="M73" i="6" l="1"/>
  <c r="N72" i="6"/>
  <c r="N73" i="6" l="1"/>
  <c r="O72" i="6"/>
  <c r="O73" i="6" l="1"/>
  <c r="P72" i="6"/>
  <c r="P73" i="6" l="1"/>
  <c r="Q72" i="6"/>
  <c r="P9" i="6" l="1"/>
  <c r="P10" i="6" s="1"/>
  <c r="O10" i="6" s="1"/>
  <c r="P6" i="6" s="1"/>
  <c r="Q73" i="6"/>
  <c r="P2" i="7" s="1"/>
  <c r="Q9" i="7" l="1"/>
  <c r="Q2" i="7" s="1"/>
  <c r="I9" i="7"/>
  <c r="I10" i="7" s="1"/>
  <c r="B40" i="7" l="1"/>
  <c r="L9" i="7"/>
  <c r="L10" i="7" s="1"/>
  <c r="P3" i="7" s="1"/>
  <c r="B41" i="7" l="1"/>
  <c r="C40" i="7"/>
  <c r="C41" i="7" l="1"/>
  <c r="D40" i="7"/>
  <c r="E40" i="7" l="1"/>
  <c r="D41" i="7"/>
  <c r="F40" i="7" l="1"/>
  <c r="E41" i="7"/>
  <c r="F41" i="7" l="1"/>
  <c r="G40" i="7"/>
  <c r="H40" i="7" l="1"/>
  <c r="G41" i="7"/>
  <c r="H41" i="7" l="1"/>
  <c r="I40" i="7"/>
  <c r="J40" i="7" l="1"/>
  <c r="I41" i="7"/>
  <c r="J41" i="7" l="1"/>
  <c r="K40" i="7"/>
  <c r="L40" i="7" l="1"/>
  <c r="K41" i="7"/>
  <c r="L41" i="7" l="1"/>
  <c r="M40" i="7"/>
  <c r="M41" i="7" l="1"/>
  <c r="N40" i="7"/>
  <c r="O40" i="7" l="1"/>
  <c r="N41" i="7"/>
  <c r="O41" i="7" l="1"/>
  <c r="P40" i="7"/>
  <c r="B72" i="7" l="1"/>
  <c r="P41" i="7"/>
  <c r="C72" i="7" l="1"/>
  <c r="B73" i="7"/>
  <c r="D72" i="7" l="1"/>
  <c r="C73" i="7"/>
  <c r="E72" i="7" l="1"/>
  <c r="D73" i="7"/>
  <c r="E73" i="7" l="1"/>
  <c r="F72" i="7"/>
  <c r="F73" i="7" l="1"/>
  <c r="G72" i="7"/>
  <c r="H72" i="7" l="1"/>
  <c r="G73" i="7"/>
  <c r="I72" i="7" l="1"/>
  <c r="H73" i="7"/>
  <c r="J72" i="7" l="1"/>
  <c r="I73" i="7"/>
  <c r="J73" i="7" l="1"/>
  <c r="K72" i="7"/>
  <c r="K73" i="7" l="1"/>
  <c r="L72" i="7"/>
  <c r="L73" i="7" l="1"/>
  <c r="M72" i="7"/>
  <c r="M73" i="7" l="1"/>
  <c r="N72" i="7"/>
  <c r="N73" i="7" l="1"/>
  <c r="O72" i="7"/>
  <c r="O73" i="7" l="1"/>
  <c r="P72" i="7"/>
  <c r="P73" i="7" l="1"/>
  <c r="Q72" i="7"/>
  <c r="P9" i="7" l="1"/>
  <c r="P10" i="7" s="1"/>
  <c r="O10" i="7" s="1"/>
  <c r="P6" i="7" s="1"/>
  <c r="Q73" i="7"/>
  <c r="P2" i="8" s="1"/>
  <c r="Q9" i="8" l="1"/>
  <c r="Q2" i="8" s="1"/>
  <c r="I9" i="8"/>
  <c r="I10" i="8" s="1"/>
  <c r="B40" i="8" l="1"/>
  <c r="L9" i="8"/>
  <c r="L10" i="8" s="1"/>
  <c r="P3" i="8" s="1"/>
  <c r="B41" i="8" l="1"/>
  <c r="C40" i="8"/>
  <c r="C41" i="8" l="1"/>
  <c r="D40" i="8"/>
  <c r="D41" i="8" l="1"/>
  <c r="E40" i="8"/>
  <c r="F40" i="8" l="1"/>
  <c r="E41" i="8"/>
  <c r="G40" i="8" l="1"/>
  <c r="F41" i="8"/>
  <c r="G41" i="8" l="1"/>
  <c r="H40" i="8"/>
  <c r="I40" i="8" l="1"/>
  <c r="H41" i="8"/>
  <c r="I41" i="8" l="1"/>
  <c r="J40" i="8"/>
  <c r="J41" i="8" l="1"/>
  <c r="K40" i="8"/>
  <c r="K41" i="8" l="1"/>
  <c r="L40" i="8"/>
  <c r="M40" i="8" l="1"/>
  <c r="L41" i="8"/>
  <c r="M41" i="8" l="1"/>
  <c r="N40" i="8"/>
  <c r="O40" i="8" l="1"/>
  <c r="N41" i="8"/>
  <c r="O41" i="8" l="1"/>
  <c r="P40" i="8"/>
  <c r="P41" i="8" l="1"/>
  <c r="B72" i="8"/>
  <c r="B73" i="8" l="1"/>
  <c r="C72" i="8"/>
  <c r="D72" i="8" l="1"/>
  <c r="C73" i="8"/>
  <c r="E72" i="8" l="1"/>
  <c r="D73" i="8"/>
  <c r="F72" i="8" l="1"/>
  <c r="E73" i="8"/>
  <c r="F73" i="8" l="1"/>
  <c r="G72" i="8"/>
  <c r="G73" i="8" l="1"/>
  <c r="H72" i="8"/>
  <c r="I72" i="8" l="1"/>
  <c r="H73" i="8"/>
  <c r="I73" i="8" l="1"/>
  <c r="J72" i="8"/>
  <c r="J73" i="8" l="1"/>
  <c r="K72" i="8"/>
  <c r="L72" i="8" l="1"/>
  <c r="K73" i="8"/>
  <c r="M72" i="8" l="1"/>
  <c r="L73" i="8"/>
  <c r="N72" i="8" l="1"/>
  <c r="M73" i="8"/>
  <c r="N73" i="8" l="1"/>
  <c r="O72" i="8"/>
  <c r="O73" i="8" l="1"/>
  <c r="P72" i="8"/>
  <c r="Q72" i="8" l="1"/>
  <c r="P73" i="8"/>
  <c r="P9" i="8" l="1"/>
  <c r="P10" i="8" s="1"/>
  <c r="O10" i="8" s="1"/>
  <c r="P6" i="8" s="1"/>
  <c r="Q73" i="8"/>
  <c r="P2" i="9" s="1"/>
  <c r="Q9" i="9" l="1"/>
  <c r="Q2" i="9" s="1"/>
  <c r="I9" i="9"/>
  <c r="I10" i="9" s="1"/>
  <c r="L9" i="9" l="1"/>
  <c r="L10" i="9" s="1"/>
  <c r="P3" i="9" s="1"/>
  <c r="B40" i="9"/>
  <c r="B41" i="9" l="1"/>
  <c r="C40" i="9"/>
  <c r="C41" i="9" l="1"/>
  <c r="D40" i="9"/>
  <c r="D41" i="9" l="1"/>
  <c r="E40" i="9"/>
  <c r="F40" i="9" l="1"/>
  <c r="E41" i="9"/>
  <c r="G40" i="9" l="1"/>
  <c r="F41" i="9"/>
  <c r="H40" i="9" l="1"/>
  <c r="G41" i="9"/>
  <c r="H41" i="9" l="1"/>
  <c r="I40" i="9"/>
  <c r="I41" i="9" l="1"/>
  <c r="J40" i="9"/>
  <c r="K40" i="9" l="1"/>
  <c r="J41" i="9"/>
  <c r="L40" i="9" l="1"/>
  <c r="K41" i="9"/>
  <c r="M40" i="9" l="1"/>
  <c r="L41" i="9"/>
  <c r="M41" i="9" l="1"/>
  <c r="N40" i="9"/>
  <c r="O40" i="9" l="1"/>
  <c r="N41" i="9"/>
  <c r="P40" i="9" l="1"/>
  <c r="O41" i="9"/>
  <c r="B72" i="9" l="1"/>
  <c r="P41" i="9"/>
  <c r="C72" i="9" l="1"/>
  <c r="B73" i="9"/>
  <c r="C73" i="9" l="1"/>
  <c r="D72" i="9"/>
  <c r="E72" i="9" l="1"/>
  <c r="D73" i="9"/>
  <c r="F72" i="9" l="1"/>
  <c r="E73" i="9"/>
  <c r="F73" i="9" l="1"/>
  <c r="G72" i="9"/>
  <c r="H72" i="9" l="1"/>
  <c r="G73" i="9"/>
  <c r="H73" i="9" l="1"/>
  <c r="I72" i="9"/>
  <c r="I73" i="9" l="1"/>
  <c r="J72" i="9"/>
  <c r="J73" i="9" l="1"/>
  <c r="K72" i="9"/>
  <c r="K73" i="9" l="1"/>
  <c r="L72" i="9"/>
  <c r="M72" i="9" l="1"/>
  <c r="L73" i="9"/>
  <c r="M73" i="9" l="1"/>
  <c r="N72" i="9"/>
  <c r="O72" i="9" l="1"/>
  <c r="N73" i="9"/>
  <c r="O73" i="9" l="1"/>
  <c r="P72" i="9"/>
  <c r="Q72" i="9" l="1"/>
  <c r="P73" i="9"/>
  <c r="Q73" i="9" l="1"/>
  <c r="P2" i="10" s="1"/>
  <c r="P9" i="9"/>
  <c r="P10" i="9" s="1"/>
  <c r="O10" i="9" s="1"/>
  <c r="P6" i="9" s="1"/>
  <c r="I9" i="10" l="1"/>
  <c r="I10" i="10" s="1"/>
  <c r="Q9" i="10"/>
  <c r="Q2" i="10" s="1"/>
  <c r="B40" i="10" l="1"/>
  <c r="L9" i="10"/>
  <c r="L10" i="10" s="1"/>
  <c r="P3" i="10" s="1"/>
  <c r="B41" i="10" l="1"/>
  <c r="C40" i="10"/>
  <c r="D40" i="10" l="1"/>
  <c r="C41" i="10"/>
  <c r="D41" i="10" l="1"/>
  <c r="E40" i="10"/>
  <c r="E41" i="10" l="1"/>
  <c r="F40" i="10"/>
  <c r="F41" i="10" l="1"/>
  <c r="G40" i="10"/>
  <c r="G41" i="10" l="1"/>
  <c r="H40" i="10"/>
  <c r="H41" i="10" l="1"/>
  <c r="I40" i="10"/>
  <c r="I41" i="10" l="1"/>
  <c r="J40" i="10"/>
  <c r="K40" i="10" l="1"/>
  <c r="J41" i="10"/>
  <c r="K41" i="10" l="1"/>
  <c r="L40" i="10"/>
  <c r="L41" i="10" l="1"/>
  <c r="M40" i="10"/>
  <c r="N40" i="10" l="1"/>
  <c r="M41" i="10"/>
  <c r="O40" i="10" l="1"/>
  <c r="N41" i="10"/>
  <c r="P40" i="10" l="1"/>
  <c r="O41" i="10"/>
  <c r="B72" i="10" l="1"/>
  <c r="P41" i="10"/>
  <c r="B73" i="10" l="1"/>
  <c r="C72" i="10"/>
  <c r="C73" i="10" l="1"/>
  <c r="D72" i="10"/>
  <c r="E72" i="10" l="1"/>
  <c r="D73" i="10"/>
  <c r="F72" i="10" l="1"/>
  <c r="E73" i="10"/>
  <c r="F73" i="10" l="1"/>
  <c r="G72" i="10"/>
  <c r="G73" i="10" l="1"/>
  <c r="H72" i="10"/>
  <c r="H73" i="10" l="1"/>
  <c r="I72" i="10"/>
  <c r="J72" i="10" l="1"/>
  <c r="I73" i="10"/>
  <c r="J73" i="10" l="1"/>
  <c r="K72" i="10"/>
  <c r="K73" i="10" l="1"/>
  <c r="L72" i="10"/>
  <c r="M72" i="10" l="1"/>
  <c r="L73" i="10"/>
  <c r="M73" i="10" l="1"/>
  <c r="N72" i="10"/>
  <c r="O72" i="10" l="1"/>
  <c r="N73" i="10"/>
  <c r="P72" i="10" l="1"/>
  <c r="O73" i="10"/>
  <c r="P73" i="10" l="1"/>
  <c r="Q72" i="10"/>
  <c r="Q73" i="10" l="1"/>
  <c r="P2" i="11" s="1"/>
  <c r="P9" i="10"/>
  <c r="P10" i="10" s="1"/>
  <c r="O10" i="10" s="1"/>
  <c r="P6" i="10" s="1"/>
  <c r="Q9" i="11" l="1"/>
  <c r="Q2" i="11" s="1"/>
  <c r="I9" i="11"/>
  <c r="I10" i="11" s="1"/>
  <c r="L9" i="11" l="1"/>
  <c r="L10" i="11" s="1"/>
  <c r="P3" i="11" s="1"/>
  <c r="B40" i="11"/>
  <c r="B41" i="11" l="1"/>
  <c r="C40" i="11"/>
  <c r="C41" i="11" l="1"/>
  <c r="D40" i="11"/>
  <c r="D41" i="11" l="1"/>
  <c r="E40" i="11"/>
  <c r="E41" i="11" l="1"/>
  <c r="F40" i="11"/>
  <c r="G40" i="11" l="1"/>
  <c r="F41" i="11"/>
  <c r="G41" i="11" l="1"/>
  <c r="H40" i="11"/>
  <c r="H41" i="11" l="1"/>
  <c r="I40" i="11"/>
  <c r="I41" i="11" l="1"/>
  <c r="J40" i="11"/>
  <c r="J41" i="11" l="1"/>
  <c r="K40" i="11"/>
  <c r="K41" i="11" l="1"/>
  <c r="L40" i="11"/>
  <c r="M40" i="11" l="1"/>
  <c r="L41" i="11"/>
  <c r="N40" i="11" l="1"/>
  <c r="M41" i="11"/>
  <c r="N41" i="11" l="1"/>
  <c r="O40" i="11"/>
  <c r="O41" i="11" l="1"/>
  <c r="P40" i="11"/>
  <c r="B72" i="11" l="1"/>
  <c r="P41" i="11"/>
  <c r="B73" i="11" l="1"/>
  <c r="C72" i="11"/>
  <c r="C73" i="11" l="1"/>
  <c r="D72" i="11"/>
  <c r="E72" i="11" l="1"/>
  <c r="D73" i="11"/>
  <c r="E73" i="11" l="1"/>
  <c r="F72" i="11"/>
  <c r="G72" i="11" l="1"/>
  <c r="F73" i="11"/>
  <c r="H72" i="11" l="1"/>
  <c r="G73" i="11"/>
  <c r="I72" i="11" l="1"/>
  <c r="H73" i="11"/>
  <c r="J72" i="11" l="1"/>
  <c r="I73" i="11"/>
  <c r="K72" i="11" l="1"/>
  <c r="J73" i="11"/>
  <c r="L72" i="11" l="1"/>
  <c r="K73" i="11"/>
  <c r="M72" i="11" l="1"/>
  <c r="L73" i="11"/>
  <c r="N72" i="11" l="1"/>
  <c r="M73" i="11"/>
  <c r="N73" i="11" l="1"/>
  <c r="O72" i="11"/>
  <c r="P72" i="11" l="1"/>
  <c r="O73" i="11"/>
  <c r="Q72" i="11" l="1"/>
  <c r="P73" i="11"/>
  <c r="P9" i="11" l="1"/>
  <c r="P10" i="11" s="1"/>
  <c r="O10" i="11" s="1"/>
  <c r="P6" i="11" s="1"/>
  <c r="Q73" i="11"/>
  <c r="P2" i="12" s="1"/>
  <c r="I9" i="12" l="1"/>
  <c r="I10" i="12" s="1"/>
  <c r="Q9" i="12"/>
  <c r="Q2" i="12" s="1"/>
  <c r="B40" i="12" l="1"/>
  <c r="L9" i="12"/>
  <c r="L10" i="12" s="1"/>
  <c r="P3" i="12" s="1"/>
  <c r="C40" i="12" l="1"/>
  <c r="B41" i="12"/>
  <c r="D40" i="12" l="1"/>
  <c r="C41" i="12"/>
  <c r="E40" i="12" l="1"/>
  <c r="D41" i="12"/>
  <c r="E41" i="12" l="1"/>
  <c r="F40" i="12"/>
  <c r="F41" i="12" l="1"/>
  <c r="G40" i="12"/>
  <c r="H40" i="12" l="1"/>
  <c r="G41" i="12"/>
  <c r="H41" i="12" l="1"/>
  <c r="I40" i="12"/>
  <c r="I41" i="12" l="1"/>
  <c r="J40" i="12"/>
  <c r="K40" i="12" l="1"/>
  <c r="J41" i="12"/>
  <c r="K41" i="12" l="1"/>
  <c r="L40" i="12"/>
  <c r="M40" i="12" l="1"/>
  <c r="L41" i="12"/>
  <c r="N40" i="12" l="1"/>
  <c r="M41" i="12"/>
  <c r="O40" i="12" l="1"/>
  <c r="N41" i="12"/>
  <c r="P40" i="12" l="1"/>
  <c r="O41" i="12"/>
  <c r="B72" i="12" l="1"/>
  <c r="P41" i="12"/>
  <c r="C72" i="12" l="1"/>
  <c r="B73" i="12"/>
  <c r="C73" i="12" l="1"/>
  <c r="D72" i="12"/>
  <c r="D73" i="12" l="1"/>
  <c r="E72" i="12"/>
  <c r="F72" i="12" l="1"/>
  <c r="E73" i="12"/>
  <c r="G72" i="12" l="1"/>
  <c r="F73" i="12"/>
  <c r="G73" i="12" l="1"/>
  <c r="H72" i="12"/>
  <c r="H73" i="12" l="1"/>
  <c r="I72" i="12"/>
  <c r="J72" i="12" l="1"/>
  <c r="I73" i="12"/>
  <c r="J73" i="12" l="1"/>
  <c r="K72" i="12"/>
  <c r="K73" i="12" l="1"/>
  <c r="L72" i="12"/>
  <c r="M72" i="12" l="1"/>
  <c r="L73" i="12"/>
  <c r="N72" i="12" l="1"/>
  <c r="M73" i="12"/>
  <c r="O72" i="12" l="1"/>
  <c r="N73" i="12"/>
  <c r="O73" i="12" l="1"/>
  <c r="P72" i="12"/>
  <c r="P73" i="12" l="1"/>
  <c r="Q72" i="12"/>
  <c r="Q73" i="12" l="1"/>
  <c r="P9" i="12"/>
  <c r="P10" i="12" s="1"/>
  <c r="O10" i="12" s="1"/>
  <c r="P6" i="12" s="1"/>
  <c r="B22" i="32"/>
  <c r="C22" i="32" s="1"/>
  <c r="D22" i="32" s="1"/>
  <c r="E22" i="32" s="1"/>
  <c r="F22" i="32" s="1"/>
  <c r="G22" i="32" s="1"/>
  <c r="H22" i="32" s="1"/>
  <c r="I22" i="32" s="1"/>
  <c r="J22" i="32" s="1"/>
  <c r="K22" i="32" s="1"/>
  <c r="L22" i="32" s="1"/>
  <c r="M22" i="32" s="1"/>
  <c r="N22" i="32" s="1"/>
  <c r="O22" i="32" s="1"/>
  <c r="P22" i="32" s="1"/>
  <c r="B54" i="32" s="1"/>
  <c r="C54" i="32" s="1"/>
  <c r="D54" i="32" s="1"/>
  <c r="E54" i="32" s="1"/>
  <c r="F54" i="32" s="1"/>
  <c r="G54" i="32" s="1"/>
  <c r="H54" i="32" s="1"/>
  <c r="I54" i="32" s="1"/>
  <c r="J54" i="32" s="1"/>
  <c r="K54" i="32" s="1"/>
  <c r="L54" i="32" s="1"/>
  <c r="M54" i="32" s="1"/>
  <c r="N54" i="32" s="1"/>
  <c r="O54" i="32" s="1"/>
  <c r="P54" i="32" s="1"/>
  <c r="Q54" i="32" s="1"/>
  <c r="N10" i="32" s="1"/>
  <c r="B25" i="32"/>
  <c r="B26" i="32" s="1"/>
  <c r="B31" i="32" s="1"/>
  <c r="B32" i="32" s="1"/>
  <c r="B33" i="32" s="1"/>
  <c r="B21" i="32"/>
  <c r="C21" i="32" s="1"/>
  <c r="D21" i="32" s="1"/>
  <c r="E21" i="32" s="1"/>
  <c r="F21" i="32" s="1"/>
  <c r="G21" i="32" s="1"/>
  <c r="H21" i="32" s="1"/>
  <c r="I21" i="32" s="1"/>
  <c r="J21" i="32" s="1"/>
  <c r="K21" i="32" s="1"/>
  <c r="L21" i="32" s="1"/>
  <c r="M21" i="32" s="1"/>
  <c r="N21" i="32" s="1"/>
  <c r="O21" i="32" s="1"/>
  <c r="P21" i="32" s="1"/>
  <c r="B53" i="32" s="1"/>
  <c r="C53" i="32" s="1"/>
  <c r="D53" i="32" s="1"/>
  <c r="E53" i="32" s="1"/>
  <c r="F53" i="32" s="1"/>
  <c r="G53" i="32" s="1"/>
  <c r="H53" i="32" s="1"/>
  <c r="I53" i="32" s="1"/>
  <c r="J53" i="32" s="1"/>
  <c r="K53" i="32" s="1"/>
  <c r="L53" i="32" s="1"/>
  <c r="M53" i="32" s="1"/>
  <c r="N53" i="32" s="1"/>
  <c r="O53" i="32" s="1"/>
  <c r="P53" i="32" s="1"/>
  <c r="Q53" i="32" s="1"/>
  <c r="N9" i="32" s="1"/>
  <c r="B19" i="32"/>
  <c r="B29" i="32" l="1"/>
  <c r="B30" i="32" s="1"/>
  <c r="C30" i="32" s="1"/>
  <c r="D30" i="32" s="1"/>
  <c r="E30" i="32" s="1"/>
  <c r="F30" i="32" s="1"/>
  <c r="G30" i="32" s="1"/>
  <c r="H30" i="32" s="1"/>
  <c r="I30" i="32" s="1"/>
  <c r="J30" i="32" s="1"/>
  <c r="K30" i="32" s="1"/>
  <c r="L30" i="32" s="1"/>
  <c r="M30" i="32" s="1"/>
  <c r="N30" i="32" s="1"/>
  <c r="O30" i="32" s="1"/>
  <c r="P30" i="32" s="1"/>
  <c r="B62" i="32" s="1"/>
  <c r="C62" i="32" s="1"/>
  <c r="D62" i="32" s="1"/>
  <c r="E62" i="32" s="1"/>
  <c r="F62" i="32" s="1"/>
  <c r="G62" i="32" s="1"/>
  <c r="H62" i="32" s="1"/>
  <c r="I62" i="32" s="1"/>
  <c r="J62" i="32" s="1"/>
  <c r="K62" i="32" s="1"/>
  <c r="L62" i="32" s="1"/>
  <c r="M62" i="32" s="1"/>
  <c r="N62" i="32" s="1"/>
  <c r="O62" i="32" s="1"/>
  <c r="P62" i="32" s="1"/>
  <c r="Q62" i="32" s="1"/>
  <c r="P4" i="32" s="1"/>
  <c r="B15" i="32"/>
  <c r="B27" i="32" s="1"/>
  <c r="B34" i="32"/>
  <c r="D4" i="32" l="1"/>
  <c r="F3" i="35"/>
  <c r="N3" i="35" s="1"/>
  <c r="G9" i="32"/>
  <c r="G10" i="32" s="1"/>
  <c r="D5" i="32" s="1"/>
  <c r="B20" i="32"/>
  <c r="B35" i="32" s="1"/>
  <c r="B36" i="32" s="1"/>
  <c r="B42" i="32" l="1"/>
  <c r="K9" i="32"/>
  <c r="B38" i="32"/>
  <c r="B37" i="32"/>
  <c r="B39" i="32" l="1"/>
  <c r="K10" i="32"/>
  <c r="B25" i="14" l="1"/>
  <c r="B26" i="14" s="1"/>
  <c r="B31" i="14" s="1"/>
  <c r="B32" i="14" s="1"/>
  <c r="B33" i="14" s="1"/>
  <c r="B34" i="14" s="1"/>
  <c r="B22" i="14"/>
  <c r="C22" i="14" s="1"/>
  <c r="D22" i="14" s="1"/>
  <c r="E22" i="14" s="1"/>
  <c r="F22" i="14" s="1"/>
  <c r="G22" i="14" s="1"/>
  <c r="H22" i="14" s="1"/>
  <c r="I22" i="14" s="1"/>
  <c r="J22" i="14" s="1"/>
  <c r="K22" i="14" s="1"/>
  <c r="L22" i="14" s="1"/>
  <c r="M22" i="14" s="1"/>
  <c r="N22" i="14" s="1"/>
  <c r="O22" i="14" s="1"/>
  <c r="P22" i="14" s="1"/>
  <c r="B54" i="14" s="1"/>
  <c r="C54" i="14" s="1"/>
  <c r="D54" i="14" s="1"/>
  <c r="E54" i="14" s="1"/>
  <c r="F54" i="14" s="1"/>
  <c r="G54" i="14" s="1"/>
  <c r="H54" i="14" s="1"/>
  <c r="I54" i="14" s="1"/>
  <c r="J54" i="14" s="1"/>
  <c r="K54" i="14" s="1"/>
  <c r="L54" i="14" s="1"/>
  <c r="M54" i="14" s="1"/>
  <c r="N54" i="14" s="1"/>
  <c r="O54" i="14" s="1"/>
  <c r="N10" i="14" s="1"/>
  <c r="B21" i="14"/>
  <c r="C21" i="14" s="1"/>
  <c r="D21" i="14" s="1"/>
  <c r="E21" i="14" s="1"/>
  <c r="F21" i="14" s="1"/>
  <c r="G21" i="14" s="1"/>
  <c r="H21" i="14" s="1"/>
  <c r="I21" i="14" s="1"/>
  <c r="J21" i="14" s="1"/>
  <c r="K21" i="14" s="1"/>
  <c r="L21" i="14" s="1"/>
  <c r="M21" i="14" s="1"/>
  <c r="N21" i="14" s="1"/>
  <c r="O21" i="14" s="1"/>
  <c r="P21" i="14" s="1"/>
  <c r="B53" i="14" s="1"/>
  <c r="C53" i="14" s="1"/>
  <c r="D53" i="14" s="1"/>
  <c r="E53" i="14" s="1"/>
  <c r="F53" i="14" s="1"/>
  <c r="G53" i="14" s="1"/>
  <c r="H53" i="14" s="1"/>
  <c r="I53" i="14" s="1"/>
  <c r="J53" i="14" s="1"/>
  <c r="K53" i="14" s="1"/>
  <c r="L53" i="14" s="1"/>
  <c r="M53" i="14" s="1"/>
  <c r="N53" i="14" s="1"/>
  <c r="O53" i="14" s="1"/>
  <c r="N9" i="14" s="1"/>
  <c r="B19" i="14"/>
  <c r="B29" i="14" l="1"/>
  <c r="B30" i="14" s="1"/>
  <c r="C30" i="14" s="1"/>
  <c r="D30" i="14" s="1"/>
  <c r="E30" i="14" s="1"/>
  <c r="F30" i="14" s="1"/>
  <c r="G30" i="14" s="1"/>
  <c r="H30" i="14" s="1"/>
  <c r="I30" i="14" s="1"/>
  <c r="J30" i="14" s="1"/>
  <c r="K30" i="14" s="1"/>
  <c r="L30" i="14" s="1"/>
  <c r="M30" i="14" s="1"/>
  <c r="N30" i="14" s="1"/>
  <c r="O30" i="14" s="1"/>
  <c r="P30" i="14" s="1"/>
  <c r="B62" i="14" s="1"/>
  <c r="C62" i="14" s="1"/>
  <c r="D62" i="14" s="1"/>
  <c r="E62" i="14" s="1"/>
  <c r="F62" i="14" s="1"/>
  <c r="G62" i="14" s="1"/>
  <c r="H62" i="14" s="1"/>
  <c r="I62" i="14" s="1"/>
  <c r="J62" i="14" s="1"/>
  <c r="K62" i="14" s="1"/>
  <c r="L62" i="14" s="1"/>
  <c r="M62" i="14" s="1"/>
  <c r="N62" i="14" s="1"/>
  <c r="O62" i="14" s="1"/>
  <c r="B15" i="14"/>
  <c r="D4" i="14" l="1"/>
  <c r="F3" i="37"/>
  <c r="N3" i="37" s="1"/>
  <c r="G9" i="14"/>
  <c r="G10" i="14" s="1"/>
  <c r="D5" i="14" s="1"/>
  <c r="B20" i="14"/>
  <c r="B27" i="14"/>
  <c r="B35" i="14" l="1"/>
  <c r="B36" i="14" s="1"/>
  <c r="B42" i="14"/>
  <c r="B38" i="14" l="1"/>
  <c r="B37" i="14"/>
  <c r="K9" i="14"/>
  <c r="K10" i="14" l="1"/>
  <c r="L9" i="14"/>
  <c r="B39" i="14"/>
  <c r="B40" i="14"/>
  <c r="C40" i="14" l="1"/>
  <c r="B41" i="14"/>
  <c r="L10" i="14"/>
  <c r="P3" i="14" s="1"/>
  <c r="D40" i="14" l="1"/>
  <c r="C41" i="14"/>
  <c r="D41" i="14" l="1"/>
  <c r="E40" i="14"/>
  <c r="F40" i="14" l="1"/>
  <c r="E41" i="14"/>
  <c r="G40" i="14" l="1"/>
  <c r="F41" i="14"/>
  <c r="G41" i="14" l="1"/>
  <c r="H40" i="14"/>
  <c r="I40" i="14" l="1"/>
  <c r="H41" i="14"/>
  <c r="J40" i="14" l="1"/>
  <c r="I41" i="14"/>
  <c r="J41" i="14" l="1"/>
  <c r="K40" i="14"/>
  <c r="L40" i="14" l="1"/>
  <c r="K41" i="14"/>
  <c r="M40" i="14" l="1"/>
  <c r="L41" i="14"/>
  <c r="M41" i="14" l="1"/>
  <c r="N40" i="14"/>
  <c r="O40" i="14" l="1"/>
  <c r="N41" i="14"/>
  <c r="P40" i="14" l="1"/>
  <c r="O41" i="14"/>
  <c r="P41" i="14" l="1"/>
  <c r="B72" i="14"/>
  <c r="C72" i="14" l="1"/>
  <c r="B73" i="14"/>
  <c r="D72" i="14" l="1"/>
  <c r="C73" i="14"/>
  <c r="D73" i="14" l="1"/>
  <c r="E72" i="14"/>
  <c r="F72" i="14" l="1"/>
  <c r="E73" i="14"/>
  <c r="G72" i="14" l="1"/>
  <c r="F73" i="14"/>
  <c r="G73" i="14" l="1"/>
  <c r="H72" i="14"/>
  <c r="I72" i="14" l="1"/>
  <c r="H73" i="14"/>
  <c r="J72" i="14" l="1"/>
  <c r="I73" i="14"/>
  <c r="J73" i="14" l="1"/>
  <c r="K72" i="14"/>
  <c r="L72" i="14" l="1"/>
  <c r="K73" i="14"/>
  <c r="M72" i="14" l="1"/>
  <c r="L73" i="14"/>
  <c r="M73" i="14" l="1"/>
  <c r="N72" i="14"/>
  <c r="O72" i="14" l="1"/>
  <c r="N73" i="14"/>
  <c r="P72" i="14" l="1"/>
  <c r="P73" i="14" s="1"/>
  <c r="O73" i="14"/>
  <c r="Q72" i="14" l="1"/>
  <c r="Q73" i="14" s="1"/>
  <c r="P9" i="14" l="1"/>
  <c r="P10" i="14" s="1"/>
  <c r="O10" i="14" s="1"/>
  <c r="P6" i="14" l="1"/>
  <c r="P2" i="16"/>
  <c r="I9" i="16" l="1"/>
  <c r="I10" i="16" s="1"/>
  <c r="Q9" i="16"/>
  <c r="Q2" i="16" s="1"/>
  <c r="L9" i="16" l="1"/>
  <c r="B40" i="16"/>
  <c r="C40" i="16" l="1"/>
  <c r="B41" i="16"/>
  <c r="L10" i="16"/>
  <c r="P3" i="16" s="1"/>
  <c r="C41" i="16" l="1"/>
  <c r="D40" i="16"/>
  <c r="E40" i="16" l="1"/>
  <c r="D41" i="16"/>
  <c r="F40" i="16" l="1"/>
  <c r="E41" i="16"/>
  <c r="F41" i="16" l="1"/>
  <c r="G40" i="16"/>
  <c r="H40" i="16" l="1"/>
  <c r="G41" i="16"/>
  <c r="I40" i="16" l="1"/>
  <c r="H41" i="16"/>
  <c r="I41" i="16" l="1"/>
  <c r="J40" i="16"/>
  <c r="K40" i="16" l="1"/>
  <c r="J41" i="16"/>
  <c r="L40" i="16" l="1"/>
  <c r="K41" i="16"/>
  <c r="L41" i="16" l="1"/>
  <c r="M40" i="16"/>
  <c r="N40" i="16" l="1"/>
  <c r="M41" i="16"/>
  <c r="O40" i="16" l="1"/>
  <c r="N41" i="16"/>
  <c r="O41" i="16" l="1"/>
  <c r="P40" i="16"/>
  <c r="B72" i="16" l="1"/>
  <c r="P41" i="16"/>
  <c r="C72" i="16" l="1"/>
  <c r="B73" i="16"/>
  <c r="C73" i="16" l="1"/>
  <c r="D72" i="16"/>
  <c r="E72" i="16" l="1"/>
  <c r="D73" i="16"/>
  <c r="F72" i="16" l="1"/>
  <c r="E73" i="16"/>
  <c r="F73" i="16" l="1"/>
  <c r="G72" i="16"/>
  <c r="H72" i="16" l="1"/>
  <c r="G73" i="16"/>
  <c r="I72" i="16" l="1"/>
  <c r="H73" i="16"/>
  <c r="I73" i="16" l="1"/>
  <c r="J72" i="16"/>
  <c r="K72" i="16" l="1"/>
  <c r="J73" i="16"/>
  <c r="L72" i="16" l="1"/>
  <c r="K73" i="16"/>
  <c r="L73" i="16" l="1"/>
  <c r="M72" i="16"/>
  <c r="N72" i="16" l="1"/>
  <c r="M73" i="16"/>
  <c r="O72" i="16" l="1"/>
  <c r="N73" i="16"/>
  <c r="O73" i="16" l="1"/>
  <c r="P72" i="16"/>
  <c r="Q72" i="16" l="1"/>
  <c r="P73" i="16"/>
  <c r="P9" i="16" l="1"/>
  <c r="P10" i="16" s="1"/>
  <c r="O10" i="16" s="1"/>
  <c r="Q73" i="16"/>
  <c r="P2" i="18" l="1"/>
  <c r="P6" i="16"/>
  <c r="I9" i="18" l="1"/>
  <c r="I10" i="18" s="1"/>
  <c r="Q9" i="18"/>
  <c r="Q2" i="18" s="1"/>
  <c r="B40" i="18" l="1"/>
  <c r="L9" i="18"/>
  <c r="L10" i="18" l="1"/>
  <c r="P3" i="18" s="1"/>
  <c r="B41" i="18"/>
  <c r="C40" i="18"/>
  <c r="D40" i="18" l="1"/>
  <c r="C41" i="18"/>
  <c r="E40" i="18" l="1"/>
  <c r="D41" i="18"/>
  <c r="E41" i="18" l="1"/>
  <c r="F40" i="18"/>
  <c r="G40" i="18" l="1"/>
  <c r="F41" i="18"/>
  <c r="H40" i="18" l="1"/>
  <c r="G41" i="18"/>
  <c r="H41" i="18" l="1"/>
  <c r="I40" i="18"/>
  <c r="J40" i="18" l="1"/>
  <c r="I41" i="18"/>
  <c r="K40" i="18" l="1"/>
  <c r="J41" i="18"/>
  <c r="K41" i="18" l="1"/>
  <c r="L40" i="18"/>
  <c r="M40" i="18" l="1"/>
  <c r="L41" i="18"/>
  <c r="N40" i="18" l="1"/>
  <c r="M41" i="18"/>
  <c r="N41" i="18" l="1"/>
  <c r="O40" i="18"/>
  <c r="P40" i="18" l="1"/>
  <c r="O41" i="18"/>
  <c r="B72" i="18" l="1"/>
  <c r="P41" i="18"/>
  <c r="B73" i="18" l="1"/>
  <c r="C72" i="18"/>
  <c r="D72" i="18" l="1"/>
  <c r="C73" i="18"/>
  <c r="E72" i="18" l="1"/>
  <c r="D73" i="18"/>
  <c r="E73" i="18" l="1"/>
  <c r="F72" i="18"/>
  <c r="G72" i="18" l="1"/>
  <c r="F73" i="18"/>
  <c r="H72" i="18" l="1"/>
  <c r="G73" i="18"/>
  <c r="H73" i="18" l="1"/>
  <c r="I72" i="18"/>
  <c r="J72" i="18" l="1"/>
  <c r="I73" i="18"/>
  <c r="K72" i="18" l="1"/>
  <c r="J73" i="18"/>
  <c r="K73" i="18" l="1"/>
  <c r="L72" i="18"/>
  <c r="M72" i="18" l="1"/>
  <c r="L73" i="18"/>
  <c r="N72" i="18" l="1"/>
  <c r="M73" i="18"/>
  <c r="N73" i="18" l="1"/>
  <c r="O72" i="18"/>
  <c r="P72" i="18" l="1"/>
  <c r="O73" i="18"/>
  <c r="P73" i="18" l="1"/>
  <c r="Q72" i="18"/>
  <c r="Q73" i="18" l="1"/>
  <c r="P9" i="18"/>
  <c r="P10" i="18" s="1"/>
  <c r="O10" i="18" s="1"/>
  <c r="P2" i="21" l="1"/>
  <c r="P6" i="18"/>
  <c r="I9" i="21" l="1"/>
  <c r="I10" i="21" s="1"/>
  <c r="Q9" i="21"/>
  <c r="Q2" i="21" s="1"/>
  <c r="L9" i="21" l="1"/>
  <c r="B40" i="21"/>
  <c r="C40" i="21" l="1"/>
  <c r="B41" i="21"/>
  <c r="L10" i="21"/>
  <c r="P3" i="21" s="1"/>
  <c r="D40" i="21" l="1"/>
  <c r="C41" i="21"/>
  <c r="D41" i="21" l="1"/>
  <c r="E40" i="21"/>
  <c r="F40" i="21" l="1"/>
  <c r="E41" i="21"/>
  <c r="G40" i="21" l="1"/>
  <c r="F41" i="21"/>
  <c r="G41" i="21" l="1"/>
  <c r="H40" i="21"/>
  <c r="I40" i="21" l="1"/>
  <c r="H41" i="21"/>
  <c r="J40" i="21" l="1"/>
  <c r="I41" i="21"/>
  <c r="J41" i="21" l="1"/>
  <c r="K40" i="21"/>
  <c r="L40" i="21" l="1"/>
  <c r="K41" i="21"/>
  <c r="M40" i="21" l="1"/>
  <c r="L41" i="21"/>
  <c r="M41" i="21" l="1"/>
  <c r="N40" i="21"/>
  <c r="O40" i="21" l="1"/>
  <c r="N41" i="21"/>
  <c r="P40" i="21" l="1"/>
  <c r="O41" i="21"/>
  <c r="P41" i="21" l="1"/>
  <c r="B72" i="21"/>
  <c r="C72" i="21" l="1"/>
  <c r="B73" i="21"/>
  <c r="D72" i="21" l="1"/>
  <c r="C73" i="21"/>
  <c r="D73" i="21" l="1"/>
  <c r="E72" i="21"/>
  <c r="F72" i="21" l="1"/>
  <c r="E73" i="21"/>
  <c r="G72" i="21" l="1"/>
  <c r="F73" i="21"/>
  <c r="G73" i="21" l="1"/>
  <c r="H72" i="21"/>
  <c r="I72" i="21" l="1"/>
  <c r="H73" i="21"/>
  <c r="J72" i="21" l="1"/>
  <c r="I73" i="21"/>
  <c r="J73" i="21" l="1"/>
  <c r="K72" i="21"/>
  <c r="L72" i="21" l="1"/>
  <c r="K73" i="21"/>
  <c r="M72" i="21" l="1"/>
  <c r="L73" i="21"/>
  <c r="M73" i="21" l="1"/>
  <c r="N72" i="21"/>
  <c r="O72" i="21" l="1"/>
  <c r="N73" i="21"/>
  <c r="P72" i="21" l="1"/>
  <c r="O73" i="21"/>
  <c r="P73" i="21" l="1"/>
  <c r="Q72" i="21"/>
  <c r="Q73" i="21" l="1"/>
  <c r="P9" i="21"/>
  <c r="P10" i="21" s="1"/>
  <c r="O10" i="21" s="1"/>
  <c r="P6" i="21" l="1"/>
  <c r="P2" i="24"/>
  <c r="I9" i="24" l="1"/>
  <c r="I10" i="24" s="1"/>
  <c r="Q9" i="24"/>
  <c r="Q2" i="24" s="1"/>
  <c r="L9" i="24" l="1"/>
  <c r="B40" i="24"/>
  <c r="C40" i="24" l="1"/>
  <c r="B41" i="24"/>
  <c r="L10" i="24"/>
  <c r="P3" i="24" s="1"/>
  <c r="C41" i="24" l="1"/>
  <c r="D40" i="24"/>
  <c r="D41" i="24" l="1"/>
  <c r="E40" i="24"/>
  <c r="F40" i="24" l="1"/>
  <c r="E41" i="24"/>
  <c r="G40" i="24" l="1"/>
  <c r="F41" i="24"/>
  <c r="H40" i="24" l="1"/>
  <c r="G41" i="24"/>
  <c r="I40" i="24" l="1"/>
  <c r="H41" i="24"/>
  <c r="J40" i="24" l="1"/>
  <c r="I41" i="24"/>
  <c r="K40" i="24" l="1"/>
  <c r="J41" i="24"/>
  <c r="K41" i="24" l="1"/>
  <c r="L40" i="24"/>
  <c r="M40" i="24" l="1"/>
  <c r="L41" i="24"/>
  <c r="N40" i="24" l="1"/>
  <c r="M41" i="24"/>
  <c r="N41" i="24" l="1"/>
  <c r="O40" i="24"/>
  <c r="P40" i="24" l="1"/>
  <c r="O41" i="24"/>
  <c r="B72" i="24" l="1"/>
  <c r="P41" i="24"/>
  <c r="B73" i="24" l="1"/>
  <c r="C72" i="24"/>
  <c r="D72" i="24" l="1"/>
  <c r="C73" i="24"/>
  <c r="E72" i="24" l="1"/>
  <c r="D73" i="24"/>
  <c r="E73" i="24" l="1"/>
  <c r="F72" i="24"/>
  <c r="G72" i="24" l="1"/>
  <c r="F73" i="24"/>
  <c r="H72" i="24" l="1"/>
  <c r="G73" i="24"/>
  <c r="H73" i="24" l="1"/>
  <c r="I72" i="24"/>
  <c r="J72" i="24" l="1"/>
  <c r="I73" i="24"/>
  <c r="K72" i="24" l="1"/>
  <c r="J73" i="24"/>
  <c r="K73" i="24" l="1"/>
  <c r="L72" i="24"/>
  <c r="M72" i="24" l="1"/>
  <c r="L73" i="24"/>
  <c r="N72" i="24" l="1"/>
  <c r="M73" i="24"/>
  <c r="N73" i="24" l="1"/>
  <c r="O72" i="24"/>
  <c r="P72" i="24" l="1"/>
  <c r="O73" i="24"/>
  <c r="P73" i="24" l="1"/>
  <c r="Q72" i="24"/>
  <c r="Q73" i="24" l="1"/>
  <c r="P9" i="24"/>
  <c r="P10" i="24" s="1"/>
  <c r="O10" i="24" s="1"/>
  <c r="P2" i="25" l="1"/>
  <c r="P6" i="24"/>
  <c r="Q9" i="25" l="1"/>
  <c r="Q2" i="25" s="1"/>
  <c r="I9" i="25"/>
  <c r="I10" i="25" s="1"/>
  <c r="L9" i="25" l="1"/>
  <c r="B40" i="25"/>
  <c r="C40" i="25" l="1"/>
  <c r="B41" i="25"/>
  <c r="L10" i="25"/>
  <c r="P3" i="25" s="1"/>
  <c r="D40" i="25" l="1"/>
  <c r="C41" i="25"/>
  <c r="D41" i="25" l="1"/>
  <c r="E40" i="25"/>
  <c r="F40" i="25" l="1"/>
  <c r="E41" i="25"/>
  <c r="G40" i="25" l="1"/>
  <c r="F41" i="25"/>
  <c r="G41" i="25" l="1"/>
  <c r="H40" i="25"/>
  <c r="I40" i="25" l="1"/>
  <c r="H41" i="25"/>
  <c r="J40" i="25" l="1"/>
  <c r="I41" i="25"/>
  <c r="J41" i="25" l="1"/>
  <c r="K40" i="25"/>
  <c r="L40" i="25" l="1"/>
  <c r="K41" i="25"/>
  <c r="M40" i="25" l="1"/>
  <c r="L41" i="25"/>
  <c r="M41" i="25" l="1"/>
  <c r="N40" i="25"/>
  <c r="O40" i="25" l="1"/>
  <c r="N41" i="25"/>
  <c r="P40" i="25" l="1"/>
  <c r="O41" i="25"/>
  <c r="P41" i="25" l="1"/>
  <c r="B72" i="25"/>
  <c r="C72" i="25" l="1"/>
  <c r="B73" i="25"/>
  <c r="D72" i="25" l="1"/>
  <c r="C73" i="25"/>
  <c r="D73" i="25" l="1"/>
  <c r="E72" i="25"/>
  <c r="F72" i="25" l="1"/>
  <c r="E73" i="25"/>
  <c r="G72" i="25" l="1"/>
  <c r="F73" i="25"/>
  <c r="G73" i="25" l="1"/>
  <c r="H72" i="25"/>
  <c r="I72" i="25" l="1"/>
  <c r="H73" i="25"/>
  <c r="J72" i="25" l="1"/>
  <c r="I73" i="25"/>
  <c r="J73" i="25" l="1"/>
  <c r="K72" i="25"/>
  <c r="L72" i="25" l="1"/>
  <c r="K73" i="25"/>
  <c r="M72" i="25" l="1"/>
  <c r="L73" i="25"/>
  <c r="M73" i="25" l="1"/>
  <c r="N72" i="25"/>
  <c r="O72" i="25" l="1"/>
  <c r="N73" i="25"/>
  <c r="P72" i="25" l="1"/>
  <c r="O73" i="25"/>
  <c r="P73" i="25" l="1"/>
  <c r="Q72" i="25"/>
  <c r="Q73" i="25" l="1"/>
  <c r="P9" i="25"/>
  <c r="P10" i="25" s="1"/>
  <c r="O10" i="25" s="1"/>
  <c r="P6" i="25" l="1"/>
  <c r="P2" i="26"/>
  <c r="I9" i="26" l="1"/>
  <c r="I10" i="26" s="1"/>
  <c r="Q9" i="26"/>
  <c r="Q2" i="26" s="1"/>
  <c r="L9" i="26" l="1"/>
  <c r="B40" i="26"/>
  <c r="C40" i="26" l="1"/>
  <c r="B41" i="26"/>
  <c r="L10" i="26"/>
  <c r="P3" i="26" s="1"/>
  <c r="C41" i="26" l="1"/>
  <c r="D40" i="26"/>
  <c r="E40" i="26" l="1"/>
  <c r="D41" i="26"/>
  <c r="F40" i="26" l="1"/>
  <c r="E41" i="26"/>
  <c r="F41" i="26" l="1"/>
  <c r="G40" i="26"/>
  <c r="H40" i="26" l="1"/>
  <c r="G41" i="26"/>
  <c r="I40" i="26" l="1"/>
  <c r="H41" i="26"/>
  <c r="I41" i="26" l="1"/>
  <c r="J40" i="26"/>
  <c r="K40" i="26" l="1"/>
  <c r="J41" i="26"/>
  <c r="L40" i="26" l="1"/>
  <c r="K41" i="26"/>
  <c r="L41" i="26" l="1"/>
  <c r="M40" i="26"/>
  <c r="N40" i="26" l="1"/>
  <c r="M41" i="26"/>
  <c r="O40" i="26" l="1"/>
  <c r="N41" i="26"/>
  <c r="O41" i="26" l="1"/>
  <c r="P40" i="26"/>
  <c r="B72" i="26" l="1"/>
  <c r="P41" i="26"/>
  <c r="C72" i="26" l="1"/>
  <c r="B73" i="26"/>
  <c r="C73" i="26" l="1"/>
  <c r="D72" i="26"/>
  <c r="E72" i="26" l="1"/>
  <c r="D73" i="26"/>
  <c r="F72" i="26" l="1"/>
  <c r="E73" i="26"/>
  <c r="F73" i="26" l="1"/>
  <c r="G72" i="26"/>
  <c r="H72" i="26" l="1"/>
  <c r="G73" i="26"/>
  <c r="I72" i="26" l="1"/>
  <c r="H73" i="26"/>
  <c r="I73" i="26" l="1"/>
  <c r="J72" i="26"/>
  <c r="K72" i="26" l="1"/>
  <c r="J73" i="26"/>
  <c r="L72" i="26" l="1"/>
  <c r="K73" i="26"/>
  <c r="L73" i="26" l="1"/>
  <c r="M72" i="26"/>
  <c r="N72" i="26" l="1"/>
  <c r="M73" i="26"/>
  <c r="O72" i="26" l="1"/>
  <c r="N73" i="26"/>
  <c r="O73" i="26" l="1"/>
  <c r="P72" i="26"/>
  <c r="Q72" i="26" l="1"/>
  <c r="P73" i="26"/>
  <c r="P9" i="26" l="1"/>
  <c r="P10" i="26" s="1"/>
  <c r="O10" i="26" s="1"/>
  <c r="Q73" i="26"/>
  <c r="P2" i="28" l="1"/>
  <c r="P6" i="26"/>
  <c r="I9" i="28" l="1"/>
  <c r="I10" i="28" s="1"/>
  <c r="Q9" i="28"/>
  <c r="Q2" i="28" s="1"/>
  <c r="B40" i="28" l="1"/>
  <c r="L9" i="28"/>
  <c r="B41" i="28" l="1"/>
  <c r="C40" i="28"/>
  <c r="L10" i="28"/>
  <c r="P3" i="28" s="1"/>
  <c r="D40" i="28" l="1"/>
  <c r="C41" i="28"/>
  <c r="E40" i="28" l="1"/>
  <c r="D41" i="28"/>
  <c r="E41" i="28" l="1"/>
  <c r="F40" i="28"/>
  <c r="G40" i="28" l="1"/>
  <c r="F41" i="28"/>
  <c r="H40" i="28" l="1"/>
  <c r="G41" i="28"/>
  <c r="H41" i="28" l="1"/>
  <c r="I40" i="28"/>
  <c r="J40" i="28" l="1"/>
  <c r="I41" i="28"/>
  <c r="K40" i="28" l="1"/>
  <c r="J41" i="28"/>
  <c r="K41" i="28" l="1"/>
  <c r="L40" i="28"/>
  <c r="M40" i="28" l="1"/>
  <c r="L41" i="28"/>
  <c r="N40" i="28" l="1"/>
  <c r="M41" i="28"/>
  <c r="N41" i="28" l="1"/>
  <c r="O40" i="28"/>
  <c r="P40" i="28" l="1"/>
  <c r="O41" i="28"/>
  <c r="B72" i="28" l="1"/>
  <c r="P41" i="28"/>
  <c r="B73" i="28" l="1"/>
  <c r="C72" i="28"/>
  <c r="D72" i="28" l="1"/>
  <c r="C73" i="28"/>
  <c r="E72" i="28" l="1"/>
  <c r="D73" i="28"/>
  <c r="E73" i="28" l="1"/>
  <c r="F72" i="28"/>
  <c r="G72" i="28" l="1"/>
  <c r="F73" i="28"/>
  <c r="H72" i="28" l="1"/>
  <c r="G73" i="28"/>
  <c r="H73" i="28" l="1"/>
  <c r="I72" i="28"/>
  <c r="J72" i="28" l="1"/>
  <c r="I73" i="28"/>
  <c r="K72" i="28" l="1"/>
  <c r="J73" i="28"/>
  <c r="K73" i="28" l="1"/>
  <c r="L72" i="28"/>
  <c r="M72" i="28" l="1"/>
  <c r="L73" i="28"/>
  <c r="N72" i="28" l="1"/>
  <c r="M73" i="28"/>
  <c r="N73" i="28" l="1"/>
  <c r="O72" i="28"/>
  <c r="P72" i="28" l="1"/>
  <c r="O73" i="28"/>
  <c r="P73" i="28" l="1"/>
  <c r="Q72" i="28"/>
  <c r="Q73" i="28" l="1"/>
  <c r="P9" i="28"/>
  <c r="P10" i="28" s="1"/>
  <c r="O10" i="28" s="1"/>
  <c r="P2" i="30" l="1"/>
  <c r="P6" i="28"/>
  <c r="I9" i="30" l="1"/>
  <c r="I10" i="30" s="1"/>
  <c r="Q9" i="30"/>
  <c r="Q2" i="30" s="1"/>
  <c r="L9" i="30" l="1"/>
  <c r="B40" i="30"/>
  <c r="C40" i="30" l="1"/>
  <c r="B41" i="30"/>
  <c r="L10" i="30"/>
  <c r="P3" i="30" s="1"/>
  <c r="D40" i="30" l="1"/>
  <c r="C41" i="30"/>
  <c r="D41" i="30" l="1"/>
  <c r="E40" i="30"/>
  <c r="F40" i="30" l="1"/>
  <c r="E41" i="30"/>
  <c r="G40" i="30" l="1"/>
  <c r="F41" i="30"/>
  <c r="G41" i="30" l="1"/>
  <c r="H40" i="30"/>
  <c r="I40" i="30" l="1"/>
  <c r="H41" i="30"/>
  <c r="J40" i="30" l="1"/>
  <c r="I41" i="30"/>
  <c r="J41" i="30" l="1"/>
  <c r="K40" i="30"/>
  <c r="L40" i="30" l="1"/>
  <c r="K41" i="30"/>
  <c r="M40" i="30" l="1"/>
  <c r="L41" i="30"/>
  <c r="M41" i="30" l="1"/>
  <c r="N40" i="30"/>
  <c r="O40" i="30" l="1"/>
  <c r="N41" i="30"/>
  <c r="P40" i="30" l="1"/>
  <c r="O41" i="30"/>
  <c r="P41" i="30" l="1"/>
  <c r="B72" i="30"/>
  <c r="C72" i="30" l="1"/>
  <c r="B73" i="30"/>
  <c r="D72" i="30" l="1"/>
  <c r="C73" i="30"/>
  <c r="D73" i="30" l="1"/>
  <c r="E72" i="30"/>
  <c r="F72" i="30" l="1"/>
  <c r="E73" i="30"/>
  <c r="G72" i="30" l="1"/>
  <c r="F73" i="30"/>
  <c r="G73" i="30" l="1"/>
  <c r="H72" i="30"/>
  <c r="I72" i="30" l="1"/>
  <c r="H73" i="30"/>
  <c r="J72" i="30" l="1"/>
  <c r="I73" i="30"/>
  <c r="J73" i="30" l="1"/>
  <c r="K72" i="30"/>
  <c r="L72" i="30" l="1"/>
  <c r="K73" i="30"/>
  <c r="M72" i="30" l="1"/>
  <c r="L73" i="30"/>
  <c r="M73" i="30" l="1"/>
  <c r="N72" i="30"/>
  <c r="O72" i="30" l="1"/>
  <c r="N73" i="30"/>
  <c r="P72" i="30" l="1"/>
  <c r="O73" i="30"/>
  <c r="P73" i="30" l="1"/>
  <c r="Q72" i="30"/>
  <c r="Q73" i="30" l="1"/>
  <c r="P9" i="30"/>
  <c r="P10" i="30" s="1"/>
  <c r="O10" i="30" s="1"/>
  <c r="P6" i="30" l="1"/>
  <c r="P2" i="31"/>
  <c r="Q9" i="31" l="1"/>
  <c r="Q2" i="31" s="1"/>
  <c r="I9" i="31"/>
  <c r="I10" i="31" s="1"/>
  <c r="L9" i="31" l="1"/>
  <c r="B40" i="31"/>
  <c r="C40" i="31" l="1"/>
  <c r="B41" i="31"/>
  <c r="L10" i="31"/>
  <c r="P3" i="31" s="1"/>
  <c r="C41" i="31" l="1"/>
  <c r="D40" i="31"/>
  <c r="E40" i="31" l="1"/>
  <c r="D41" i="31"/>
  <c r="F40" i="31" l="1"/>
  <c r="E41" i="31"/>
  <c r="F41" i="31" l="1"/>
  <c r="G40" i="31"/>
  <c r="H40" i="31" l="1"/>
  <c r="G41" i="31"/>
  <c r="I40" i="31" l="1"/>
  <c r="H41" i="31"/>
  <c r="I41" i="31" l="1"/>
  <c r="J40" i="31"/>
  <c r="K40" i="31" l="1"/>
  <c r="J41" i="31"/>
  <c r="L40" i="31" l="1"/>
  <c r="K41" i="31"/>
  <c r="L41" i="31" l="1"/>
  <c r="M40" i="31"/>
  <c r="N40" i="31" l="1"/>
  <c r="M41" i="31"/>
  <c r="O40" i="31" l="1"/>
  <c r="N41" i="31"/>
  <c r="O41" i="31" l="1"/>
  <c r="P40" i="31"/>
  <c r="B72" i="31" l="1"/>
  <c r="P41" i="31"/>
  <c r="C72" i="31" l="1"/>
  <c r="B73" i="31"/>
  <c r="C73" i="31" l="1"/>
  <c r="D72" i="31"/>
  <c r="E72" i="31" l="1"/>
  <c r="D73" i="31"/>
  <c r="F72" i="31" l="1"/>
  <c r="E73" i="31"/>
  <c r="F73" i="31" l="1"/>
  <c r="G72" i="31"/>
  <c r="H72" i="31" l="1"/>
  <c r="G73" i="31"/>
  <c r="I72" i="31" l="1"/>
  <c r="H73" i="31"/>
  <c r="I73" i="31" l="1"/>
  <c r="J72" i="31"/>
  <c r="K72" i="31" l="1"/>
  <c r="J73" i="31"/>
  <c r="L72" i="31" l="1"/>
  <c r="K73" i="31"/>
  <c r="L73" i="31" l="1"/>
  <c r="M72" i="31"/>
  <c r="N72" i="31" l="1"/>
  <c r="M73" i="31"/>
  <c r="O72" i="31" l="1"/>
  <c r="N73" i="31"/>
  <c r="O73" i="31" l="1"/>
  <c r="P72" i="31"/>
  <c r="Q72" i="31" l="1"/>
  <c r="P73" i="31"/>
  <c r="P9" i="31" l="1"/>
  <c r="P10" i="31" s="1"/>
  <c r="O10" i="31" s="1"/>
  <c r="Q73" i="31"/>
  <c r="P2" i="32" l="1"/>
  <c r="P6" i="31"/>
  <c r="I9" i="32" l="1"/>
  <c r="I10" i="32" s="1"/>
  <c r="Q9" i="32"/>
  <c r="Q2" i="32" s="1"/>
  <c r="B40" i="32" l="1"/>
  <c r="L9" i="32"/>
  <c r="L10" i="32" l="1"/>
  <c r="P3" i="32" s="1"/>
  <c r="B41" i="32"/>
  <c r="C40" i="32"/>
  <c r="D40" i="32" l="1"/>
  <c r="C41" i="32"/>
  <c r="E40" i="32" l="1"/>
  <c r="D41" i="32"/>
  <c r="E41" i="32" l="1"/>
  <c r="F40" i="32"/>
  <c r="G40" i="32" l="1"/>
  <c r="F41" i="32"/>
  <c r="H40" i="32" l="1"/>
  <c r="G41" i="32"/>
  <c r="H41" i="32" l="1"/>
  <c r="I40" i="32"/>
  <c r="J40" i="32" l="1"/>
  <c r="I41" i="32"/>
  <c r="K40" i="32" l="1"/>
  <c r="J41" i="32"/>
  <c r="K41" i="32" l="1"/>
  <c r="L40" i="32"/>
  <c r="M40" i="32" l="1"/>
  <c r="L41" i="32"/>
  <c r="N40" i="32" l="1"/>
  <c r="M41" i="32"/>
  <c r="N41" i="32" l="1"/>
  <c r="O40" i="32"/>
  <c r="P40" i="32" l="1"/>
  <c r="O41" i="32"/>
  <c r="B72" i="32" l="1"/>
  <c r="P41" i="32"/>
  <c r="B73" i="32" l="1"/>
  <c r="C72" i="32"/>
  <c r="D72" i="32" l="1"/>
  <c r="C73" i="32"/>
  <c r="E72" i="32" l="1"/>
  <c r="D73" i="32"/>
  <c r="E73" i="32" l="1"/>
  <c r="F72" i="32"/>
  <c r="G72" i="32" l="1"/>
  <c r="F73" i="32"/>
  <c r="H72" i="32" l="1"/>
  <c r="G73" i="32"/>
  <c r="H73" i="32" l="1"/>
  <c r="I72" i="32"/>
  <c r="J72" i="32" l="1"/>
  <c r="I73" i="32"/>
  <c r="K72" i="32" l="1"/>
  <c r="J73" i="32"/>
  <c r="K73" i="32" l="1"/>
  <c r="L72" i="32"/>
  <c r="M72" i="32" l="1"/>
  <c r="L73" i="32"/>
  <c r="N72" i="32" l="1"/>
  <c r="M73" i="32"/>
  <c r="N73" i="32" l="1"/>
  <c r="O72" i="32"/>
  <c r="P72" i="32" l="1"/>
  <c r="O73" i="32"/>
  <c r="P73" i="32" l="1"/>
  <c r="Q72" i="32"/>
  <c r="Q73" i="32" l="1"/>
  <c r="P6" i="32" s="1"/>
  <c r="P9" i="32"/>
  <c r="P10" i="32" s="1"/>
  <c r="O1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  <author>Marko Doktorowski</author>
  </authors>
  <commentList>
    <comment ref="B9" authorId="0" shapeId="0" xr:uid="{70E00B55-4DD5-4CA0-97FB-A0371B8C514E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1ABB6AFE-B562-442B-AD24-A23B42E2C87B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15986EBB-A7D7-48AE-BDEE-624BA6FF9D29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9C41995D-3B6D-4A4A-9DD8-1546CA43AAAC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E8D92BD9-80DF-470C-A3B5-68A3717D31C5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BC91A174-25DE-4CA2-8A5B-5D152B83F2C2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BC8F1126-7250-475A-9515-F238DBA54863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B42ACD5-3C46-4B4F-A898-0798B83BF5FD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2CB07AE2-FFCC-4BEF-825C-117838C03149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35B40105-3BE9-4FF4-BCAC-EF36C2F5D6D5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B5A8C034-D0E8-4B26-B231-11683D9C0F57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F2885DE-A1FE-4DBD-8162-45A0C8A1D913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16D89C6F-A011-411A-89F5-2995C6C26E11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F0E2D6D2-103F-44E0-9945-C02687C58443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AAF7E001-5912-4A7B-862C-62DEE5528F59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3F97188C-DE7B-4940-B744-2DC1E9936034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7FD68F26-63FB-46AF-AC7C-24B0F1216968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C7E935E8-3DAF-46AF-8517-3F0A4203D913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868BC347-D7C1-4730-B3F8-27CE94F001DC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FF0B2FA8-336C-4B1F-BC76-4A898A7AD5EF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4ED4C409-CF13-402E-B6C5-2601C4A08C65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B34F31F8-550D-4220-BEAD-6C83FBB4AD8E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4C02EDAE-CE62-44CA-8993-5E516E7A1821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CD27D756-2AEA-4C14-913A-E952FBAAB0A9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A3E1CE74-9383-44BF-A813-594835F9AD54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1254E632-F62B-436D-A81D-B577CA596C58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52AC68B7-D9CB-463C-856A-2002C9571399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77ED6F4E-6324-419F-84DF-F7FD7FFAC6DE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9CA5D454-E5AC-4062-8569-DB2C2D93A3C3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6F499D71-8E36-4CC8-B1E3-4A9CA5C3C6D3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5BEBCBC6-CBEF-4243-9DB5-B4989152CA97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70E51F15-78D1-42BA-AA86-89C61792C02A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D33" authorId="3" shapeId="0" xr:uid="{25148819-C57F-4706-A905-1171EB7EE472}">
      <text>
        <r>
          <rPr>
            <b/>
            <sz val="9"/>
            <color indexed="81"/>
            <rFont val="Segoe UI"/>
            <family val="2"/>
          </rPr>
          <t>Marko Doktorowski:</t>
        </r>
        <r>
          <rPr>
            <sz val="9"/>
            <color indexed="81"/>
            <rFont val="Segoe UI"/>
            <family val="2"/>
          </rPr>
          <t xml:space="preserve">
Bei Arbeit nur im Büro erfolgt korrekter Pausenabzug.</t>
        </r>
      </text>
    </comment>
    <comment ref="E33" authorId="3" shapeId="0" xr:uid="{C13A4739-112A-4C7C-973E-DD378A227E74}">
      <text>
        <r>
          <rPr>
            <b/>
            <sz val="9"/>
            <color indexed="81"/>
            <rFont val="Segoe UI"/>
            <family val="2"/>
          </rPr>
          <t>Marko Doktorowski:</t>
        </r>
        <r>
          <rPr>
            <sz val="9"/>
            <color indexed="81"/>
            <rFont val="Segoe UI"/>
            <family val="2"/>
          </rPr>
          <t xml:space="preserve">
Bei Arbeit im Büro &gt;6h  Pausenabzug egal, sofern mindestens 15 Minuten Unterbrechung zum Homeoffice
</t>
        </r>
      </text>
    </comment>
    <comment ref="F33" authorId="3" shapeId="0" xr:uid="{E606C487-440E-478B-840D-0C31569934B3}">
      <text>
        <r>
          <rPr>
            <b/>
            <sz val="9"/>
            <color indexed="81"/>
            <rFont val="Segoe UI"/>
            <family val="2"/>
          </rPr>
          <t>Marko Doktorowski:</t>
        </r>
        <r>
          <rPr>
            <sz val="9"/>
            <color indexed="81"/>
            <rFont val="Segoe UI"/>
            <family val="2"/>
          </rPr>
          <t xml:space="preserve">
Bei Büroarbeit weniger als 6 Stunden erfolgt kein automatischer Pausenabzug; hier selbständig berücksichtigen
</t>
        </r>
      </text>
    </comment>
    <comment ref="G33" authorId="3" shapeId="0" xr:uid="{A05E82B7-8290-4A11-B917-89F2248440A1}">
      <text>
        <r>
          <rPr>
            <b/>
            <sz val="9"/>
            <color indexed="81"/>
            <rFont val="Segoe UI"/>
            <family val="2"/>
          </rPr>
          <t>Marko Doktorowski:</t>
        </r>
        <r>
          <rPr>
            <sz val="9"/>
            <color indexed="81"/>
            <rFont val="Segoe UI"/>
            <family val="2"/>
          </rPr>
          <t xml:space="preserve">
Bei reinen Homeofficetagen kann der Wert nicht korrigiert werden, es muss auf ausreichende Pausen geachtet werden.
</t>
        </r>
      </text>
    </comment>
    <comment ref="A35" authorId="0" shapeId="0" xr:uid="{909AA3C6-3253-4C40-82D5-38900C4506B1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99B2A21C-420E-46D5-9B99-00957C764DB7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63B32AE5-D6EF-40D5-A2A1-554EC2BE3793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B2A7629A-91F9-4437-A103-75BE32F27D1C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C42B2662-0E9D-4808-A0EB-307B2962CB58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9E8CBD5B-1283-470A-9D21-BAF9F652F26C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D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D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D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D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D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D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D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D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D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D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D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D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D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D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D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D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D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D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D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D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D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D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D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D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D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D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D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D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D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D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D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D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D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D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D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D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D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D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E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E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10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10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10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10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10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10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10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10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10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10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10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10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10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10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10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10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10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10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10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10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10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10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10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10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10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10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0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10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10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10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10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10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10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10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10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10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10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10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12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12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12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12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12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12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12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12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12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12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12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12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12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12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12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12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12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12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12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12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12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12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12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12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12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12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2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12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12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12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12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12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12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12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12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12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12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12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14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14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14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14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14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14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14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14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14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14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14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14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14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14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14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14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14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14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14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14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14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14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14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14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14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14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4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14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14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14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14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14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14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14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14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14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14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14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15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5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17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17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17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17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17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17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17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17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17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17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17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17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17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17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17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17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17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17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17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17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17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17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17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17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17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17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7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17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17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17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17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17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17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17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17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17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17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17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19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19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19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9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1A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1A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A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1B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1B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1B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1B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1B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1B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1B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1B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1B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1B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1B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1B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1B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1B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1B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1B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1B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1B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1B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1B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1B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1B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1B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1B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1B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1B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B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1B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1B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1B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1B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1B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1B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1B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1B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1B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1B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1B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1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1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1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1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1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1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1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1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1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1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1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1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1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1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1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1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1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1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1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1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1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1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1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1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1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1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1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1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1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1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1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1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1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1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1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1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1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1C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1C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C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1E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1E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1E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1E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1E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1E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1E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1E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1E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1E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1E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1E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1E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1E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1E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1E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1E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1E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1E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1E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1E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1E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1E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1E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1E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1E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E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1E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1E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1E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1E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1E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1E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1E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1E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1E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1E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1E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1F00-000001000000}">
      <text>
        <r>
          <rPr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1F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1F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1F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21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21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21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21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21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21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21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21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21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21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21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21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21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21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21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21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21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21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21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21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21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21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21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21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21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21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21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21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21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21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21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21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21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21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21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21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21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21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Monatsanfang</author>
    <author>Ausgleichstage Monatsende</author>
  </authors>
  <commentList>
    <comment ref="B9" authorId="0" shapeId="0" xr:uid="{00000000-0006-0000-23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23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23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23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23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23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23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23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2300-000009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9" authorId="0" shapeId="0" xr:uid="{00000000-0006-0000-23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23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23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23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23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23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23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23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23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23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23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23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23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K10" authorId="0" shapeId="0" xr:uid="{00000000-0006-0000-2300-000017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2300-000018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2" shapeId="0" xr:uid="{00000000-0006-0000-2300-000019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3" shapeId="0" xr:uid="{00000000-0006-0000-2300-00001A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2300-00001B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2300-00001C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3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3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3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3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3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3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3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3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3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3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3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3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3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3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3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3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3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3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3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3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3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3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3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3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3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3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3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3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3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3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3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3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3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3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3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3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3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3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4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4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E9" authorId="0" shapeId="0" xr:uid="{00000000-0006-0000-0400-000003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G9" authorId="0" shapeId="0" xr:uid="{00000000-0006-0000-0400-000004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I9" authorId="0" shapeId="0" xr:uid="{00000000-0006-0000-0400-000005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K9" authorId="0" shapeId="0" xr:uid="{00000000-0006-0000-0400-000006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400-000007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400-000008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400-000009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400-00000A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400-00000B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400-00000C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E10" authorId="0" shapeId="0" xr:uid="{00000000-0006-0000-0400-00000D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G10" authorId="0" shapeId="0" xr:uid="{00000000-0006-0000-0400-00000E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I10" authorId="0" shapeId="0" xr:uid="{00000000-0006-0000-0400-00000F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K10" authorId="0" shapeId="0" xr:uid="{00000000-0006-0000-0400-000010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400-000011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400-000012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400-000013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400-000014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400-000015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35" authorId="0" shapeId="0" xr:uid="{00000000-0006-0000-0400-000016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7" authorId="0" shapeId="0" xr:uid="{00000000-0006-0000-0400-000017000000}">
      <text>
        <r>
          <rPr>
            <sz val="8"/>
            <color indexed="81"/>
            <rFont val="Tahoma"/>
            <family val="2"/>
          </rPr>
          <t>bei Fehler in Eingabe = 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6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6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6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6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6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6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6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6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6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6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6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6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6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6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6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6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6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6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6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6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6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6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6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6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6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6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6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6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6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6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6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6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6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6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6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6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6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6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Monatsende</author>
  </authors>
  <commentList>
    <comment ref="M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Urlaub Monatsanfang
</t>
        </r>
      </text>
    </comment>
    <comment ref="N9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1" shapeId="0" xr:uid="{00000000-0006-0000-07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</authors>
  <commentList>
    <comment ref="M9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Urlaub Monatsanfang
</t>
        </r>
      </text>
    </comment>
    <comment ref="N9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8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8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ahmels</author>
    <author>Ausgleichstage Monatsende</author>
  </authors>
  <commentList>
    <comment ref="B9" authorId="0" shapeId="0" xr:uid="{00000000-0006-0000-0A00-000001000000}">
      <text>
        <r>
          <rPr>
            <sz val="8"/>
            <color indexed="81"/>
            <rFont val="Tahoma"/>
            <family val="2"/>
          </rPr>
          <t>erster Tag die diesem Monat</t>
        </r>
      </text>
    </comment>
    <comment ref="C9" authorId="0" shapeId="0" xr:uid="{00000000-0006-0000-0A00-000002000000}">
      <text>
        <r>
          <rPr>
            <sz val="8"/>
            <color indexed="81"/>
            <rFont val="Tahoma"/>
            <family val="2"/>
          </rPr>
          <t>Soll am Tag</t>
        </r>
      </text>
    </comment>
    <comment ref="D9" authorId="0" shapeId="0" xr:uid="{00000000-0006-0000-0A00-000003000000}">
      <text>
        <r>
          <rPr>
            <sz val="8"/>
            <color indexed="81"/>
            <rFont val="Tahoma"/>
            <family val="2"/>
          </rPr>
          <t>min.Pausen ab 6h</t>
        </r>
      </text>
    </comment>
    <comment ref="E9" authorId="0" shapeId="0" xr:uid="{00000000-0006-0000-0A00-000004000000}">
      <text>
        <r>
          <rPr>
            <sz val="8"/>
            <color indexed="81"/>
            <rFont val="Tahoma"/>
            <family val="2"/>
          </rPr>
          <t>Soll in der Woche</t>
        </r>
      </text>
    </comment>
    <comment ref="F9" authorId="0" shapeId="0" xr:uid="{00000000-0006-0000-0A00-000005000000}">
      <text>
        <r>
          <rPr>
            <sz val="8"/>
            <color indexed="81"/>
            <rFont val="Tahoma"/>
            <family val="2"/>
          </rPr>
          <t>ab dieser Arbzeit Min.Pause siehe L2</t>
        </r>
      </text>
    </comment>
    <comment ref="G9" authorId="0" shapeId="0" xr:uid="{00000000-0006-0000-0A00-000006000000}">
      <text>
        <r>
          <rPr>
            <sz val="8"/>
            <color indexed="81"/>
            <rFont val="Tahoma"/>
            <family val="2"/>
          </rPr>
          <t>Arbeitstage im Monat</t>
        </r>
      </text>
    </comment>
    <comment ref="H9" authorId="0" shapeId="0" xr:uid="{00000000-0006-0000-0A00-000007000000}">
      <text>
        <r>
          <rPr>
            <sz val="8"/>
            <color indexed="81"/>
            <rFont val="Tahoma"/>
            <family val="2"/>
          </rPr>
          <t>Arbeitszeit F6 umgerechnet</t>
        </r>
      </text>
    </comment>
    <comment ref="I9" authorId="0" shapeId="0" xr:uid="{00000000-0006-0000-0A00-000008000000}">
      <text>
        <r>
          <rPr>
            <sz val="8"/>
            <color indexed="81"/>
            <rFont val="Tahoma"/>
            <family val="2"/>
          </rPr>
          <t>ABS Salto Vormonat
[hh,mm]</t>
        </r>
      </text>
    </comment>
    <comment ref="J9" authorId="0" shapeId="0" xr:uid="{00000000-0006-0000-0A00-000009000000}">
      <text>
        <r>
          <rPr>
            <sz val="8"/>
            <color indexed="81"/>
            <rFont val="Tahoma"/>
            <family val="2"/>
          </rPr>
          <t>Arbeitsanfang umgerechnet</t>
        </r>
      </text>
    </comment>
    <comment ref="K9" authorId="0" shapeId="0" xr:uid="{00000000-0006-0000-0A00-00000A000000}">
      <text>
        <r>
          <rPr>
            <sz val="8"/>
            <color indexed="81"/>
            <rFont val="Tahoma"/>
            <family val="2"/>
          </rPr>
          <t>Summe Ist</t>
        </r>
      </text>
    </comment>
    <comment ref="L9" authorId="0" shapeId="0" xr:uid="{00000000-0006-0000-0A00-00000B000000}">
      <text>
        <r>
          <rPr>
            <sz val="8"/>
            <color indexed="81"/>
            <rFont val="Tahoma"/>
            <family val="2"/>
          </rPr>
          <t>Salto Vormonat + Summe Ist</t>
        </r>
      </text>
    </comment>
    <comment ref="M9" authorId="1" shapeId="0" xr:uid="{00000000-0006-0000-0A00-00000C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1" shapeId="0" xr:uid="{00000000-0006-0000-0A00-00000D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O9" authorId="0" shapeId="0" xr:uid="{00000000-0006-0000-0A00-00000E000000}">
      <text>
        <r>
          <rPr>
            <sz val="8"/>
            <color indexed="81"/>
            <rFont val="Tahoma"/>
            <family val="2"/>
          </rPr>
          <t>max erlaubte Überstunden im Monat</t>
        </r>
      </text>
    </comment>
    <comment ref="P9" authorId="0" shapeId="0" xr:uid="{00000000-0006-0000-0A00-00000F000000}">
      <text>
        <r>
          <rPr>
            <sz val="8"/>
            <color indexed="81"/>
            <rFont val="Tahoma"/>
            <family val="2"/>
          </rPr>
          <t>Saldo neu</t>
        </r>
      </text>
    </comment>
    <comment ref="C10" authorId="0" shapeId="0" xr:uid="{00000000-0006-0000-0A00-000010000000}">
      <text>
        <r>
          <rPr>
            <sz val="8"/>
            <color indexed="81"/>
            <rFont val="Tahoma"/>
            <family val="2"/>
          </rPr>
          <t>max erlaubte Stunden am Tag</t>
        </r>
      </text>
    </comment>
    <comment ref="D10" authorId="0" shapeId="0" xr:uid="{00000000-0006-0000-0A00-000011000000}">
      <text>
        <r>
          <rPr>
            <sz val="8"/>
            <color indexed="81"/>
            <rFont val="Tahoma"/>
            <family val="2"/>
          </rPr>
          <t>min.Pause ab 9h</t>
        </r>
      </text>
    </comment>
    <comment ref="E10" authorId="0" shapeId="0" xr:uid="{00000000-0006-0000-0A00-000012000000}">
      <text>
        <r>
          <rPr>
            <sz val="8"/>
            <color indexed="81"/>
            <rFont val="Tahoma"/>
            <family val="2"/>
          </rPr>
          <t>Soll in derWoche</t>
        </r>
      </text>
    </comment>
    <comment ref="F10" authorId="0" shapeId="0" xr:uid="{00000000-0006-0000-0A00-000013000000}">
      <text>
        <r>
          <rPr>
            <sz val="8"/>
            <color indexed="81"/>
            <rFont val="Tahoma"/>
            <family val="2"/>
          </rPr>
          <t>ab dieser Arbzeit Min.Pause siehe L3</t>
        </r>
      </text>
    </comment>
    <comment ref="G10" authorId="0" shapeId="0" xr:uid="{00000000-0006-0000-0A00-000014000000}">
      <text>
        <r>
          <rPr>
            <sz val="8"/>
            <color indexed="81"/>
            <rFont val="Tahoma"/>
            <family val="2"/>
          </rPr>
          <t>Arbeitstage im Monat gerundet</t>
        </r>
      </text>
    </comment>
    <comment ref="H10" authorId="0" shapeId="0" xr:uid="{00000000-0006-0000-0A00-000015000000}">
      <text>
        <r>
          <rPr>
            <sz val="8"/>
            <color indexed="81"/>
            <rFont val="Tahoma"/>
            <family val="2"/>
          </rPr>
          <t>Arbeitszeit F7 umgerechnet</t>
        </r>
      </text>
    </comment>
    <comment ref="I10" authorId="0" shapeId="0" xr:uid="{00000000-0006-0000-0A00-000016000000}">
      <text>
        <r>
          <rPr>
            <sz val="8"/>
            <color indexed="81"/>
            <rFont val="Tahoma"/>
            <family val="2"/>
          </rPr>
          <t>Salto Vormonat</t>
        </r>
      </text>
    </comment>
    <comment ref="J10" authorId="0" shapeId="0" xr:uid="{00000000-0006-0000-0A00-000017000000}">
      <text>
        <r>
          <rPr>
            <sz val="8"/>
            <color indexed="81"/>
            <rFont val="Tahoma"/>
            <family val="2"/>
          </rPr>
          <t>Arbeitsende umgerechnet</t>
        </r>
      </text>
    </comment>
    <comment ref="K10" authorId="0" shapeId="0" xr:uid="{00000000-0006-0000-0A00-000018000000}">
      <text>
        <r>
          <rPr>
            <sz val="8"/>
            <color indexed="81"/>
            <rFont val="Tahoma"/>
            <family val="2"/>
          </rPr>
          <t>ABS von Summe Ist</t>
        </r>
      </text>
    </comment>
    <comment ref="L10" authorId="0" shapeId="0" xr:uid="{00000000-0006-0000-0A00-000019000000}">
      <text>
        <r>
          <rPr>
            <sz val="8"/>
            <color indexed="81"/>
            <rFont val="Tahoma"/>
            <family val="2"/>
          </rPr>
          <t>ABS Salto Vormonat und Summe Ist</t>
        </r>
      </text>
    </comment>
    <comment ref="M10" authorId="1" shapeId="0" xr:uid="{00000000-0006-0000-0A00-00001A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A00-00001B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O10" authorId="0" shapeId="0" xr:uid="{00000000-0006-0000-0A00-00001C000000}">
      <text>
        <r>
          <rPr>
            <sz val="8"/>
            <color indexed="81"/>
            <rFont val="Tahoma"/>
            <family val="2"/>
          </rPr>
          <t>ABS Saldo neu mit Begrenzung</t>
        </r>
      </text>
    </comment>
    <comment ref="P10" authorId="0" shapeId="0" xr:uid="{00000000-0006-0000-0A00-00001D000000}">
      <text>
        <r>
          <rPr>
            <sz val="8"/>
            <color indexed="81"/>
            <rFont val="Tahoma"/>
            <family val="2"/>
          </rPr>
          <t>Saldo neu oder max erlaube Überstunden</t>
        </r>
      </text>
    </comment>
    <comment ref="A15" authorId="0" shapeId="0" xr:uid="{00000000-0006-0000-0A00-00001E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25" authorId="0" shapeId="0" xr:uid="{00000000-0006-0000-0A00-00001F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33" authorId="0" shapeId="0" xr:uid="{00000000-0006-0000-0A00-000020000000}">
      <text>
        <r>
          <rPr>
            <sz val="8"/>
            <color indexed="81"/>
            <rFont val="Tahoma"/>
            <family val="2"/>
          </rPr>
          <t>Pause + Unterbrechung:
wird die Mindestpause nicht erreicht - wird diese eingesetzt</t>
        </r>
      </text>
    </comment>
    <comment ref="A35" authorId="0" shapeId="0" xr:uid="{00000000-0006-0000-0A00-000021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36" authorId="0" shapeId="0" xr:uid="{00000000-0006-0000-0A00-000022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  <comment ref="A47" authorId="0" shapeId="0" xr:uid="{00000000-0006-0000-0A00-000023000000}">
      <text>
        <r>
          <rPr>
            <sz val="8"/>
            <color indexed="81"/>
            <rFont val="Tahoma"/>
            <family val="2"/>
          </rPr>
          <t>abwesend - wird aber zur Arbeitszeit gerechnet; erhöht NICHT die mind. Pause</t>
        </r>
      </text>
    </comment>
    <comment ref="A57" authorId="0" shapeId="0" xr:uid="{00000000-0006-0000-0A00-000024000000}">
      <text>
        <r>
          <rPr>
            <sz val="8"/>
            <color indexed="81"/>
            <rFont val="Tahoma"/>
            <family val="2"/>
          </rPr>
          <t>gleich Beginn, wenn "k"</t>
        </r>
      </text>
    </comment>
    <comment ref="A67" authorId="0" shapeId="0" xr:uid="{00000000-0006-0000-0A00-00002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  <comment ref="A68" authorId="0" shapeId="0" xr:uid="{00000000-0006-0000-0A00-000026000000}">
      <text>
        <r>
          <rPr>
            <sz val="8"/>
            <color indexed="81"/>
            <rFont val="Tahoma"/>
            <family val="2"/>
          </rPr>
          <t>Überschreitung bei "U","mKK" möglich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ahmels</author>
    <author>Ausgleichstage Monatsanfang</author>
    <author>Ausgleichstage Monatsende</author>
    <author>Ein geschätzter Microsoft Office Anwender</author>
  </authors>
  <commentList>
    <comment ref="M9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Urlaub Monatsanfang</t>
        </r>
      </text>
    </comment>
    <comment ref="N9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Urlaub Monatsende</t>
        </r>
      </text>
    </comment>
    <comment ref="M10" authorId="1" shapeId="0" xr:uid="{00000000-0006-0000-0B00-000003000000}">
      <text>
        <r>
          <rPr>
            <b/>
            <sz val="8"/>
            <color indexed="81"/>
            <rFont val="Tahoma"/>
            <family val="2"/>
          </rPr>
          <t>Ausgleichstage Monatsanfang</t>
        </r>
      </text>
    </comment>
    <comment ref="N10" authorId="2" shapeId="0" xr:uid="{00000000-0006-0000-0B00-000004000000}">
      <text>
        <r>
          <rPr>
            <b/>
            <sz val="8"/>
            <color indexed="81"/>
            <rFont val="Tahoma"/>
            <family val="2"/>
          </rPr>
          <t>Ausgleichstage Monatsende</t>
        </r>
      </text>
    </comment>
    <comment ref="A35" authorId="3" shapeId="0" xr:uid="{00000000-0006-0000-0B00-000005000000}">
      <text>
        <r>
          <rPr>
            <sz val="8"/>
            <color indexed="81"/>
            <rFont val="Tahoma"/>
            <family val="2"/>
          </rPr>
          <t>bei Fehler in Eingabe = 0</t>
        </r>
      </text>
    </comment>
  </commentList>
</comments>
</file>

<file path=xl/sharedStrings.xml><?xml version="1.0" encoding="utf-8"?>
<sst xmlns="http://schemas.openxmlformats.org/spreadsheetml/2006/main" count="3236" uniqueCount="153">
  <si>
    <t>Soll am Tag</t>
  </si>
  <si>
    <t>Uhr</t>
  </si>
  <si>
    <t>Kontrolle</t>
  </si>
  <si>
    <t>Einrichtung</t>
  </si>
  <si>
    <t>max. erlaubte Arbeitsstunden am Tag</t>
  </si>
  <si>
    <t>Pause: über 6h mind.</t>
  </si>
  <si>
    <t>Saldo Vormonat(+/-)</t>
  </si>
  <si>
    <t>Name</t>
  </si>
  <si>
    <t>max. erlaubte Überstunden im Monat</t>
  </si>
  <si>
    <t>Pause: über 9h mind.</t>
  </si>
  <si>
    <t>Ist gesamt + Saldo Vormonat</t>
  </si>
  <si>
    <t>Monat</t>
  </si>
  <si>
    <t>Januar</t>
  </si>
  <si>
    <t xml:space="preserve">Soll </t>
  </si>
  <si>
    <t>Zwischenrechg.</t>
  </si>
  <si>
    <t>Jahr</t>
  </si>
  <si>
    <r>
      <t>Zahlenformat: HH</t>
    </r>
    <r>
      <rPr>
        <sz val="7"/>
        <color indexed="10"/>
        <rFont val="Small Fonts"/>
        <family val="2"/>
      </rPr>
      <t>,</t>
    </r>
    <r>
      <rPr>
        <sz val="7"/>
        <rFont val="Small Fonts"/>
        <family val="2"/>
      </rPr>
      <t>MM   (Komma als Trennung!)</t>
    </r>
  </si>
  <si>
    <t>Datum</t>
  </si>
  <si>
    <t>Wochentag</t>
  </si>
  <si>
    <t>Beginn</t>
  </si>
  <si>
    <t>Ende</t>
  </si>
  <si>
    <t>Korrektur</t>
  </si>
  <si>
    <t>Bemerkung</t>
  </si>
  <si>
    <t>gF</t>
  </si>
  <si>
    <t>Mittagspause</t>
  </si>
  <si>
    <t>sonst.Unterbr.</t>
  </si>
  <si>
    <t>Soll</t>
  </si>
  <si>
    <t>Eing.Kontrolle</t>
  </si>
  <si>
    <t>Urlaub [Tage]</t>
  </si>
  <si>
    <t>Anfang begrenzt</t>
  </si>
  <si>
    <t>Ende begrenzt</t>
  </si>
  <si>
    <t>Pse.+Unterbg. (IST)</t>
  </si>
  <si>
    <t>Summe Soll</t>
  </si>
  <si>
    <t>S ohne Mpause</t>
  </si>
  <si>
    <t>Mp. Angepasst</t>
  </si>
  <si>
    <t>Pse.+Unterbg.</t>
  </si>
  <si>
    <t>Pse.+Unterbg. (nach mögl.Korrektur)</t>
  </si>
  <si>
    <t>Summe Ist</t>
  </si>
  <si>
    <t>Summe max?</t>
  </si>
  <si>
    <t xml:space="preserve"> +/- Tag min</t>
  </si>
  <si>
    <t xml:space="preserve"> +/- Tag</t>
  </si>
  <si>
    <t xml:space="preserve"> +/- gesamt min</t>
  </si>
  <si>
    <t xml:space="preserve"> +/- gesamt</t>
  </si>
  <si>
    <t>spezielle</t>
  </si>
  <si>
    <t>gF: gesetzl. Feiertag</t>
  </si>
  <si>
    <t>Ü:   Überstunden, Mehrarbeit</t>
  </si>
  <si>
    <t>U:   Urlaub, Sonderurlaub, Kur</t>
  </si>
  <si>
    <t xml:space="preserve">Unterschrift des Mitarbeiters: </t>
  </si>
  <si>
    <t>Einträge</t>
  </si>
  <si>
    <t>A:   Arbeits-, Dienstbefreiung</t>
  </si>
  <si>
    <t>K:   Arbeits- und Dienstunfähigkeit</t>
  </si>
  <si>
    <t>AT: Ausgleichstag</t>
  </si>
  <si>
    <t>für Zeile</t>
  </si>
  <si>
    <t>D:   Dienstreise, Dienstgänge</t>
  </si>
  <si>
    <t>mKk:  "mit Kind krank"</t>
  </si>
  <si>
    <t>G:   Freistellung aus Gleitzeitguthaben</t>
  </si>
  <si>
    <t>URZ / S. Ahmels</t>
  </si>
  <si>
    <t>Bemerkg.:</t>
  </si>
  <si>
    <t>Februar</t>
  </si>
  <si>
    <t>Soll [min]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</si>
  <si>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</si>
  <si>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</si>
  <si>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</si>
  <si>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</si>
  <si>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</si>
  <si>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</si>
  <si>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</si>
  <si>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</si>
  <si>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</si>
  <si>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</si>
  <si>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Ausgleichstage</t>
  </si>
  <si>
    <r>
      <t xml:space="preserve">Entw.-Stand: </t>
    </r>
    <r>
      <rPr>
        <sz val="6"/>
        <color indexed="10"/>
        <rFont val="Small Fonts"/>
        <family val="2"/>
      </rPr>
      <t xml:space="preserve">08.07.04 </t>
    </r>
  </si>
  <si>
    <t xml:space="preserve">Erläuterung: </t>
  </si>
  <si>
    <t>blaue Felder = Vorgaben vom Arbeitgeber - entsprechend anpassen!</t>
  </si>
  <si>
    <t>keine, oder zu kleine Pausen werden durch Mindestpause ersetzt</t>
  </si>
  <si>
    <t>max.Arbeitszeit-Überschreitung wird ignoriert</t>
  </si>
  <si>
    <t>gelbe Felder = Eingabefelder</t>
  </si>
  <si>
    <t>graue Felder = Berechungsfelder, die überschieben werden können</t>
  </si>
  <si>
    <t>wird der Maximalwert eingetragen!</t>
  </si>
  <si>
    <t>Saldo neu (+/-)</t>
  </si>
  <si>
    <t>Werden die erlaubten Stundenzahlen überschritten,</t>
  </si>
  <si>
    <t>max.Arbeitszeit von/bis</t>
  </si>
  <si>
    <r>
      <t>Arbeitszeit-Formblatt der</t>
    </r>
    <r>
      <rPr>
        <b/>
        <sz val="10"/>
        <rFont val="MS Sans Serif"/>
        <family val="2"/>
      </rPr>
      <t xml:space="preserve"> E.-M.-Arndt-Universität Greifswald</t>
    </r>
  </si>
  <si>
    <t>U</t>
  </si>
  <si>
    <t>G</t>
  </si>
  <si>
    <t>SozialG</t>
  </si>
  <si>
    <t>K</t>
  </si>
  <si>
    <r>
      <t>Arbeitszeit-Formblatt der</t>
    </r>
    <r>
      <rPr>
        <b/>
        <sz val="10"/>
        <rFont val="MS Sans Serif"/>
        <family val="2"/>
      </rPr>
      <t xml:space="preserve"> Universität Greifswald</t>
    </r>
  </si>
  <si>
    <t>Referat Personal</t>
  </si>
  <si>
    <t>Dieser Seite ist für den Eigenbedarf bestimmt.</t>
  </si>
  <si>
    <t>Tage</t>
  </si>
  <si>
    <t>Monats- 
Anfang</t>
  </si>
  <si>
    <t>genommen</t>
  </si>
  <si>
    <t>Jan</t>
  </si>
  <si>
    <t>Feb</t>
  </si>
  <si>
    <t>Mrz</t>
  </si>
  <si>
    <t>Apr</t>
  </si>
  <si>
    <t>Jun</t>
  </si>
  <si>
    <t>Jul</t>
  </si>
  <si>
    <t>Aug</t>
  </si>
  <si>
    <t>Sep</t>
  </si>
  <si>
    <t>Okt</t>
  </si>
  <si>
    <t>Nov</t>
  </si>
  <si>
    <t>Dez</t>
  </si>
  <si>
    <t>Lage/Bemerkungen</t>
  </si>
  <si>
    <t>Resturlaub</t>
  </si>
  <si>
    <t/>
  </si>
  <si>
    <t>Summe</t>
  </si>
  <si>
    <t>Bemerkungen</t>
  </si>
  <si>
    <t>HO: Home Office</t>
  </si>
  <si>
    <t>SG: Sozialgericht</t>
  </si>
  <si>
    <t>Tag</t>
  </si>
  <si>
    <t>Sollarbeitzeit:</t>
  </si>
  <si>
    <t>Grenze Homeoffice:</t>
  </si>
  <si>
    <t>Summe:</t>
  </si>
  <si>
    <t>Kalendermonat:</t>
  </si>
  <si>
    <t>Feiertag</t>
  </si>
  <si>
    <t>AT: Arzttermin</t>
  </si>
  <si>
    <t>Übertrag ins Folgejahr</t>
  </si>
  <si>
    <t>SUMME:</t>
  </si>
  <si>
    <t>Max Mustermann</t>
  </si>
  <si>
    <t>Übersicht Zeiten Homeoffice 2022</t>
  </si>
  <si>
    <t>HO</t>
  </si>
  <si>
    <t>Jahresurlaub 2023 (+ Resturlaub vom Vorjahr 2022)</t>
  </si>
  <si>
    <t>U:   Urlaub</t>
  </si>
  <si>
    <t>SU:  Sonderurlaub, Kur o.ä.</t>
  </si>
  <si>
    <t xml:space="preserve"> </t>
  </si>
  <si>
    <t>Differenz1</t>
  </si>
  <si>
    <t>Differenz2</t>
  </si>
  <si>
    <t>Differenz3</t>
  </si>
  <si>
    <t>Start1</t>
  </si>
  <si>
    <t>Ende1</t>
  </si>
  <si>
    <t>Start2</t>
  </si>
  <si>
    <t>Ende2</t>
  </si>
  <si>
    <t>Start3</t>
  </si>
  <si>
    <t>Ende3</t>
  </si>
  <si>
    <t>Darstellung Dez.1</t>
  </si>
  <si>
    <t>Darstellung Dez.2</t>
  </si>
  <si>
    <t>Darstellung Dez.3</t>
  </si>
  <si>
    <t>volle Stunden</t>
  </si>
  <si>
    <t>Rest-Minuten</t>
  </si>
  <si>
    <t>Darstellung Dezimal</t>
  </si>
  <si>
    <t>Stunden v. Rest-Minuten</t>
  </si>
  <si>
    <t>volle Stunden ges.</t>
  </si>
  <si>
    <t>Darstg. Dig.</t>
  </si>
  <si>
    <t>Homeofficeanteil:</t>
  </si>
  <si>
    <t>%</t>
  </si>
  <si>
    <t>Homeofficeanteil</t>
  </si>
  <si>
    <t>Musterfirma</t>
  </si>
  <si>
    <t xml:space="preserve">Max </t>
  </si>
  <si>
    <t>Übersicht Zeiten Homeoffice 2024</t>
  </si>
  <si>
    <t>Urlaubstagekonto 2024</t>
  </si>
  <si>
    <t>Urlaubstage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</si>
</sst>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\ mmm"/>
    <numFmt numFmtId="165" formatCode="0.000"/>
    <numFmt numFmtId="166" formatCode="ddd"/>
    <numFmt numFmtId="167" formatCode="[$-F800]dddd\,\ mmmm\ dd\,\ yyyy"/>
    <numFmt numFmtId="168" formatCode="h:mm;@"/>
    <numFmt numFmtId="169" formatCode="h\,mm"/>
    <numFmt numFmtId="170" formatCode="[h]:mm;\ @"/>
  </numFmts>
  <fonts count="4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6"/>
      <name val="Small Fonts"/>
      <family val="2"/>
    </font>
    <font>
      <i/>
      <sz val="8.5"/>
      <name val="MS Sans Serif"/>
      <family val="2"/>
    </font>
    <font>
      <sz val="10"/>
      <name val="MS Sans Serif"/>
      <family val="2"/>
    </font>
    <font>
      <sz val="8"/>
      <color indexed="10"/>
      <name val="MS Sans Serif"/>
      <family val="2"/>
    </font>
    <font>
      <sz val="8"/>
      <name val="MS Sans Serif"/>
      <family val="2"/>
    </font>
    <font>
      <sz val="7"/>
      <name val="MS Serif"/>
      <family val="1"/>
    </font>
    <font>
      <sz val="10"/>
      <color indexed="9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sz val="6"/>
      <color indexed="10"/>
      <name val="Small Fonts"/>
      <family val="2"/>
    </font>
    <font>
      <sz val="8"/>
      <color indexed="10"/>
      <name val="Palatino Linotype"/>
      <family val="1"/>
    </font>
    <font>
      <sz val="8"/>
      <color indexed="10"/>
      <name val="MS Sans Serif"/>
      <family val="2"/>
    </font>
    <font>
      <sz val="6"/>
      <name val="Small Fonts"/>
      <family val="2"/>
    </font>
    <font>
      <sz val="8"/>
      <color indexed="81"/>
      <name val="Tahoma"/>
      <family val="2"/>
    </font>
    <font>
      <sz val="7"/>
      <name val="Small Fonts"/>
      <family val="2"/>
    </font>
    <font>
      <sz val="7"/>
      <color indexed="10"/>
      <name val="Small Fonts"/>
      <family val="2"/>
    </font>
    <font>
      <b/>
      <sz val="8"/>
      <color indexed="81"/>
      <name val="Tahoma"/>
      <family val="2"/>
    </font>
    <font>
      <b/>
      <sz val="8.5"/>
      <name val="MS Sans Serif"/>
      <family val="2"/>
    </font>
    <font>
      <sz val="8"/>
      <name val="MS Sans Serif"/>
    </font>
    <font>
      <u/>
      <sz val="10"/>
      <color indexed="12"/>
      <name val="MS Sans Serif"/>
    </font>
    <font>
      <b/>
      <sz val="18"/>
      <name val="MS Sans Serif"/>
      <family val="2"/>
    </font>
    <font>
      <i/>
      <sz val="8"/>
      <name val="MS Sans Serif"/>
      <family val="2"/>
    </font>
    <font>
      <b/>
      <sz val="10"/>
      <name val="MS Sans Serif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  <font>
      <i/>
      <sz val="10"/>
      <name val="MS Sans Serif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MS Sans Serif"/>
    </font>
    <font>
      <b/>
      <sz val="12"/>
      <name val="Arial"/>
      <family val="2"/>
    </font>
    <font>
      <b/>
      <sz val="12"/>
      <name val="MS Sans Serif"/>
    </font>
    <font>
      <b/>
      <i/>
      <sz val="10"/>
      <name val="MS Sans Serif"/>
    </font>
    <font>
      <b/>
      <sz val="12"/>
      <color theme="0"/>
      <name val="Arial"/>
      <family val="2"/>
    </font>
    <font>
      <sz val="10"/>
      <color rgb="FF0061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0"/>
      <color rgb="FF333333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68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5" fontId="2" fillId="3" borderId="1"/>
    <xf numFmtId="0" fontId="23" fillId="0" borderId="0" applyNumberFormat="0" applyFill="0" applyBorder="0" applyAlignment="0" applyProtection="0">
      <alignment vertical="top"/>
      <protection locked="0"/>
    </xf>
    <xf numFmtId="0" fontId="39" fillId="24" borderId="0" applyNumberFormat="0" applyBorder="0" applyAlignment="0" applyProtection="0"/>
  </cellStyleXfs>
  <cellXfs count="414">
    <xf numFmtId="0" fontId="0" fillId="0" borderId="0" xfId="0"/>
    <xf numFmtId="165" fontId="2" fillId="2" borderId="2" xfId="0" applyNumberFormat="1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4" fontId="2" fillId="2" borderId="0" xfId="0" applyNumberFormat="1" applyFont="1" applyFill="1" applyAlignment="1" applyProtection="1">
      <alignment horizontal="right"/>
      <protection hidden="1"/>
    </xf>
    <xf numFmtId="4" fontId="2" fillId="2" borderId="0" xfId="0" applyNumberFormat="1" applyFont="1" applyFill="1" applyProtection="1">
      <protection hidden="1"/>
    </xf>
    <xf numFmtId="4" fontId="1" fillId="2" borderId="0" xfId="0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38" fontId="2" fillId="2" borderId="0" xfId="0" applyNumberFormat="1" applyFont="1" applyFill="1" applyProtection="1">
      <protection hidden="1"/>
    </xf>
    <xf numFmtId="4" fontId="1" fillId="2" borderId="0" xfId="0" applyNumberFormat="1" applyFont="1" applyFill="1" applyAlignment="1" applyProtection="1">
      <alignment horizontal="right"/>
      <protection hidden="1"/>
    </xf>
    <xf numFmtId="40" fontId="3" fillId="2" borderId="6" xfId="0" applyNumberFormat="1" applyFont="1" applyFill="1" applyBorder="1" applyProtection="1">
      <protection hidden="1"/>
    </xf>
    <xf numFmtId="2" fontId="0" fillId="0" borderId="6" xfId="0" applyNumberFormat="1" applyBorder="1" applyProtection="1">
      <protection hidden="1"/>
    </xf>
    <xf numFmtId="0" fontId="5" fillId="5" borderId="0" xfId="0" applyFont="1" applyFill="1" applyProtection="1">
      <protection hidden="1"/>
    </xf>
    <xf numFmtId="3" fontId="2" fillId="2" borderId="0" xfId="0" applyNumberFormat="1" applyFont="1" applyFill="1" applyProtection="1">
      <protection hidden="1"/>
    </xf>
    <xf numFmtId="4" fontId="7" fillId="2" borderId="0" xfId="0" applyNumberFormat="1" applyFont="1" applyFill="1" applyAlignment="1" applyProtection="1">
      <alignment horizontal="left"/>
      <protection hidden="1"/>
    </xf>
    <xf numFmtId="3" fontId="1" fillId="2" borderId="0" xfId="0" applyNumberFormat="1" applyFont="1" applyFill="1" applyProtection="1">
      <protection hidden="1"/>
    </xf>
    <xf numFmtId="164" fontId="2" fillId="2" borderId="0" xfId="0" applyNumberFormat="1" applyFont="1" applyFill="1" applyProtection="1">
      <protection hidden="1"/>
    </xf>
    <xf numFmtId="4" fontId="1" fillId="5" borderId="0" xfId="0" applyNumberFormat="1" applyFont="1" applyFill="1" applyProtection="1">
      <protection hidden="1"/>
    </xf>
    <xf numFmtId="2" fontId="2" fillId="2" borderId="2" xfId="0" applyNumberFormat="1" applyFont="1" applyFill="1" applyBorder="1" applyProtection="1">
      <protection hidden="1"/>
    </xf>
    <xf numFmtId="0" fontId="2" fillId="5" borderId="0" xfId="0" applyFont="1" applyFill="1" applyProtection="1">
      <protection hidden="1"/>
    </xf>
    <xf numFmtId="165" fontId="2" fillId="3" borderId="1" xfId="0" applyNumberFormat="1" applyFont="1" applyFill="1" applyBorder="1" applyProtection="1">
      <protection hidden="1"/>
    </xf>
    <xf numFmtId="165" fontId="2" fillId="3" borderId="1" xfId="1" applyProtection="1">
      <protection hidden="1"/>
    </xf>
    <xf numFmtId="165" fontId="2" fillId="2" borderId="0" xfId="0" applyNumberFormat="1" applyFont="1" applyFill="1" applyProtection="1">
      <protection hidden="1"/>
    </xf>
    <xf numFmtId="38" fontId="1" fillId="5" borderId="0" xfId="0" applyNumberFormat="1" applyFont="1" applyFill="1" applyProtection="1">
      <protection hidden="1"/>
    </xf>
    <xf numFmtId="38" fontId="1" fillId="2" borderId="0" xfId="0" applyNumberFormat="1" applyFont="1" applyFill="1" applyProtection="1">
      <protection hidden="1"/>
    </xf>
    <xf numFmtId="4" fontId="3" fillId="2" borderId="7" xfId="0" applyNumberFormat="1" applyFont="1" applyFill="1" applyBorder="1" applyProtection="1">
      <protection hidden="1"/>
    </xf>
    <xf numFmtId="40" fontId="3" fillId="2" borderId="8" xfId="0" applyNumberFormat="1" applyFont="1" applyFill="1" applyBorder="1" applyProtection="1">
      <protection hidden="1"/>
    </xf>
    <xf numFmtId="40" fontId="3" fillId="2" borderId="7" xfId="0" applyNumberFormat="1" applyFont="1" applyFill="1" applyBorder="1" applyProtection="1">
      <protection hidden="1"/>
    </xf>
    <xf numFmtId="40" fontId="3" fillId="2" borderId="2" xfId="0" applyNumberFormat="1" applyFont="1" applyFill="1" applyBorder="1" applyProtection="1">
      <protection hidden="1"/>
    </xf>
    <xf numFmtId="4" fontId="2" fillId="4" borderId="2" xfId="0" applyNumberFormat="1" applyFont="1" applyFill="1" applyBorder="1" applyProtection="1">
      <protection locked="0" hidden="1"/>
    </xf>
    <xf numFmtId="0" fontId="2" fillId="4" borderId="2" xfId="0" applyFont="1" applyFill="1" applyBorder="1" applyProtection="1">
      <protection locked="0" hidden="1"/>
    </xf>
    <xf numFmtId="0" fontId="0" fillId="4" borderId="9" xfId="0" applyFill="1" applyBorder="1" applyProtection="1">
      <protection locked="0" hidden="1"/>
    </xf>
    <xf numFmtId="0" fontId="2" fillId="3" borderId="3" xfId="0" applyFont="1" applyFill="1" applyBorder="1" applyProtection="1">
      <protection locked="0" hidden="1"/>
    </xf>
    <xf numFmtId="49" fontId="2" fillId="3" borderId="3" xfId="0" applyNumberFormat="1" applyFont="1" applyFill="1" applyBorder="1" applyProtection="1">
      <protection locked="0" hidden="1"/>
    </xf>
    <xf numFmtId="0" fontId="2" fillId="3" borderId="4" xfId="0" applyFont="1" applyFill="1" applyBorder="1" applyProtection="1">
      <protection hidden="1"/>
    </xf>
    <xf numFmtId="0" fontId="2" fillId="3" borderId="5" xfId="0" applyFont="1" applyFill="1" applyBorder="1" applyProtection="1">
      <protection hidden="1"/>
    </xf>
    <xf numFmtId="49" fontId="2" fillId="3" borderId="5" xfId="0" applyNumberFormat="1" applyFont="1" applyFill="1" applyBorder="1" applyProtection="1">
      <protection hidden="1"/>
    </xf>
    <xf numFmtId="0" fontId="0" fillId="0" borderId="2" xfId="0" applyBorder="1" applyAlignment="1">
      <alignment horizontal="right"/>
    </xf>
    <xf numFmtId="0" fontId="8" fillId="2" borderId="0" xfId="0" applyFont="1" applyFill="1" applyAlignment="1" applyProtection="1">
      <alignment horizontal="right"/>
      <protection hidden="1"/>
    </xf>
    <xf numFmtId="165" fontId="0" fillId="2" borderId="0" xfId="0" applyNumberFormat="1" applyFill="1" applyAlignment="1" applyProtection="1">
      <alignment horizontal="right"/>
      <protection hidden="1"/>
    </xf>
    <xf numFmtId="1" fontId="2" fillId="3" borderId="2" xfId="0" applyNumberFormat="1" applyFont="1" applyFill="1" applyBorder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4" fontId="10" fillId="6" borderId="0" xfId="0" applyNumberFormat="1" applyFont="1" applyFill="1" applyProtection="1">
      <protection hidden="1"/>
    </xf>
    <xf numFmtId="4" fontId="11" fillId="2" borderId="0" xfId="0" applyNumberFormat="1" applyFont="1" applyFill="1" applyAlignment="1" applyProtection="1">
      <alignment horizontal="right"/>
      <protection hidden="1"/>
    </xf>
    <xf numFmtId="38" fontId="11" fillId="2" borderId="0" xfId="0" applyNumberFormat="1" applyFont="1" applyFill="1" applyAlignment="1" applyProtection="1">
      <alignment horizontal="right"/>
      <protection hidden="1"/>
    </xf>
    <xf numFmtId="166" fontId="6" fillId="2" borderId="10" xfId="0" applyNumberFormat="1" applyFont="1" applyFill="1" applyBorder="1" applyAlignment="1" applyProtection="1">
      <alignment horizontal="left"/>
      <protection hidden="1"/>
    </xf>
    <xf numFmtId="2" fontId="8" fillId="6" borderId="2" xfId="0" applyNumberFormat="1" applyFont="1" applyFill="1" applyBorder="1" applyAlignment="1" applyProtection="1">
      <alignment horizontal="right"/>
      <protection hidden="1"/>
    </xf>
    <xf numFmtId="4" fontId="2" fillId="2" borderId="2" xfId="0" applyNumberFormat="1" applyFont="1" applyFill="1" applyBorder="1" applyProtection="1"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2" fillId="3" borderId="2" xfId="0" applyFont="1" applyFill="1" applyBorder="1" applyProtection="1">
      <protection locked="0" hidden="1"/>
    </xf>
    <xf numFmtId="0" fontId="0" fillId="0" borderId="5" xfId="0" applyBorder="1"/>
    <xf numFmtId="0" fontId="0" fillId="0" borderId="3" xfId="0" applyBorder="1" applyAlignment="1">
      <alignment horizontal="left"/>
    </xf>
    <xf numFmtId="2" fontId="2" fillId="3" borderId="2" xfId="0" applyNumberFormat="1" applyFont="1" applyFill="1" applyBorder="1" applyProtection="1">
      <protection locked="0" hidden="1"/>
    </xf>
    <xf numFmtId="2" fontId="2" fillId="3" borderId="12" xfId="0" applyNumberFormat="1" applyFont="1" applyFill="1" applyBorder="1" applyProtection="1">
      <protection locked="0" hidden="1"/>
    </xf>
    <xf numFmtId="2" fontId="2" fillId="3" borderId="2" xfId="0" applyNumberFormat="1" applyFont="1" applyFill="1" applyBorder="1" applyAlignment="1" applyProtection="1">
      <alignment horizontal="right"/>
      <protection locked="0" hidden="1"/>
    </xf>
    <xf numFmtId="165" fontId="2" fillId="6" borderId="2" xfId="0" applyNumberFormat="1" applyFont="1" applyFill="1" applyBorder="1" applyProtection="1">
      <protection hidden="1"/>
    </xf>
    <xf numFmtId="165" fontId="2" fillId="7" borderId="1" xfId="0" applyNumberFormat="1" applyFont="1" applyFill="1" applyBorder="1" applyProtection="1">
      <protection hidden="1"/>
    </xf>
    <xf numFmtId="165" fontId="2" fillId="7" borderId="13" xfId="0" applyNumberFormat="1" applyFont="1" applyFill="1" applyBorder="1" applyProtection="1">
      <protection hidden="1"/>
    </xf>
    <xf numFmtId="165" fontId="2" fillId="8" borderId="0" xfId="0" applyNumberFormat="1" applyFont="1" applyFill="1" applyProtection="1">
      <protection hidden="1"/>
    </xf>
    <xf numFmtId="0" fontId="2" fillId="8" borderId="0" xfId="0" applyFont="1" applyFill="1" applyProtection="1">
      <protection hidden="1"/>
    </xf>
    <xf numFmtId="4" fontId="2" fillId="9" borderId="14" xfId="0" applyNumberFormat="1" applyFont="1" applyFill="1" applyBorder="1" applyProtection="1">
      <protection hidden="1"/>
    </xf>
    <xf numFmtId="4" fontId="2" fillId="9" borderId="15" xfId="0" applyNumberFormat="1" applyFont="1" applyFill="1" applyBorder="1" applyProtection="1">
      <protection hidden="1"/>
    </xf>
    <xf numFmtId="4" fontId="2" fillId="9" borderId="16" xfId="0" applyNumberFormat="1" applyFont="1" applyFill="1" applyBorder="1" applyProtection="1">
      <protection hidden="1"/>
    </xf>
    <xf numFmtId="4" fontId="2" fillId="9" borderId="17" xfId="0" applyNumberFormat="1" applyFont="1" applyFill="1" applyBorder="1" applyProtection="1">
      <protection hidden="1"/>
    </xf>
    <xf numFmtId="4" fontId="2" fillId="10" borderId="2" xfId="0" applyNumberFormat="1" applyFont="1" applyFill="1" applyBorder="1" applyAlignment="1" applyProtection="1">
      <alignment horizontal="right"/>
      <protection locked="0" hidden="1"/>
    </xf>
    <xf numFmtId="2" fontId="2" fillId="10" borderId="2" xfId="0" applyNumberFormat="1" applyFont="1" applyFill="1" applyBorder="1" applyProtection="1">
      <protection locked="0" hidden="1"/>
    </xf>
    <xf numFmtId="165" fontId="2" fillId="11" borderId="0" xfId="0" applyNumberFormat="1" applyFont="1" applyFill="1" applyProtection="1">
      <protection hidden="1"/>
    </xf>
    <xf numFmtId="0" fontId="2" fillId="11" borderId="0" xfId="0" applyFont="1" applyFill="1" applyProtection="1">
      <protection hidden="1"/>
    </xf>
    <xf numFmtId="4" fontId="2" fillId="3" borderId="2" xfId="0" applyNumberFormat="1" applyFont="1" applyFill="1" applyBorder="1" applyProtection="1">
      <protection locked="0" hidden="1"/>
    </xf>
    <xf numFmtId="2" fontId="2" fillId="6" borderId="2" xfId="0" applyNumberFormat="1" applyFont="1" applyFill="1" applyBorder="1" applyProtection="1">
      <protection hidden="1"/>
    </xf>
    <xf numFmtId="4" fontId="14" fillId="2" borderId="0" xfId="0" applyNumberFormat="1" applyFont="1" applyFill="1" applyAlignment="1" applyProtection="1">
      <alignment horizontal="left"/>
      <protection hidden="1"/>
    </xf>
    <xf numFmtId="1" fontId="2" fillId="12" borderId="0" xfId="0" applyNumberFormat="1" applyFont="1" applyFill="1" applyProtection="1">
      <protection hidden="1"/>
    </xf>
    <xf numFmtId="4" fontId="15" fillId="2" borderId="0" xfId="0" applyNumberFormat="1" applyFont="1" applyFill="1" applyProtection="1">
      <protection hidden="1"/>
    </xf>
    <xf numFmtId="4" fontId="3" fillId="2" borderId="18" xfId="0" applyNumberFormat="1" applyFont="1" applyFill="1" applyBorder="1" applyProtection="1">
      <protection hidden="1"/>
    </xf>
    <xf numFmtId="165" fontId="2" fillId="7" borderId="19" xfId="0" applyNumberFormat="1" applyFont="1" applyFill="1" applyBorder="1" applyProtection="1">
      <protection hidden="1"/>
    </xf>
    <xf numFmtId="4" fontId="3" fillId="3" borderId="2" xfId="0" applyNumberFormat="1" applyFont="1" applyFill="1" applyBorder="1" applyProtection="1">
      <protection locked="0" hidden="1"/>
    </xf>
    <xf numFmtId="165" fontId="2" fillId="6" borderId="1" xfId="0" applyNumberFormat="1" applyFont="1" applyFill="1" applyBorder="1" applyProtection="1">
      <protection hidden="1"/>
    </xf>
    <xf numFmtId="4" fontId="2" fillId="13" borderId="3" xfId="0" applyNumberFormat="1" applyFont="1" applyFill="1" applyBorder="1" applyProtection="1">
      <protection locked="0" hidden="1"/>
    </xf>
    <xf numFmtId="4" fontId="2" fillId="13" borderId="5" xfId="0" applyNumberFormat="1" applyFont="1" applyFill="1" applyBorder="1" applyProtection="1">
      <protection hidden="1"/>
    </xf>
    <xf numFmtId="4" fontId="2" fillId="9" borderId="0" xfId="0" applyNumberFormat="1" applyFont="1" applyFill="1" applyProtection="1">
      <protection hidden="1"/>
    </xf>
    <xf numFmtId="4" fontId="2" fillId="9" borderId="20" xfId="0" applyNumberFormat="1" applyFont="1" applyFill="1" applyBorder="1" applyProtection="1">
      <protection hidden="1"/>
    </xf>
    <xf numFmtId="4" fontId="2" fillId="9" borderId="21" xfId="0" applyNumberFormat="1" applyFont="1" applyFill="1" applyBorder="1" applyProtection="1">
      <protection hidden="1"/>
    </xf>
    <xf numFmtId="4" fontId="2" fillId="2" borderId="19" xfId="0" applyNumberFormat="1" applyFont="1" applyFill="1" applyBorder="1" applyProtection="1">
      <protection hidden="1"/>
    </xf>
    <xf numFmtId="0" fontId="4" fillId="2" borderId="14" xfId="0" applyFont="1" applyFill="1" applyBorder="1" applyProtection="1">
      <protection hidden="1"/>
    </xf>
    <xf numFmtId="0" fontId="4" fillId="2" borderId="16" xfId="0" applyFont="1" applyFill="1" applyBorder="1" applyProtection="1">
      <protection hidden="1"/>
    </xf>
    <xf numFmtId="0" fontId="16" fillId="2" borderId="14" xfId="0" applyFont="1" applyFill="1" applyBorder="1" applyProtection="1">
      <protection hidden="1"/>
    </xf>
    <xf numFmtId="0" fontId="16" fillId="2" borderId="16" xfId="0" applyFont="1" applyFill="1" applyBorder="1" applyProtection="1">
      <protection hidden="1"/>
    </xf>
    <xf numFmtId="4" fontId="7" fillId="2" borderId="0" xfId="0" applyNumberFormat="1" applyFont="1" applyFill="1" applyProtection="1">
      <protection hidden="1"/>
    </xf>
    <xf numFmtId="4" fontId="2" fillId="2" borderId="22" xfId="0" applyNumberFormat="1" applyFont="1" applyFill="1" applyBorder="1" applyProtection="1">
      <protection hidden="1"/>
    </xf>
    <xf numFmtId="4" fontId="2" fillId="2" borderId="23" xfId="0" applyNumberFormat="1" applyFont="1" applyFill="1" applyBorder="1" applyProtection="1">
      <protection hidden="1"/>
    </xf>
    <xf numFmtId="4" fontId="2" fillId="2" borderId="24" xfId="0" applyNumberFormat="1" applyFont="1" applyFill="1" applyBorder="1" applyProtection="1">
      <protection hidden="1"/>
    </xf>
    <xf numFmtId="4" fontId="2" fillId="2" borderId="25" xfId="0" applyNumberFormat="1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4" fontId="2" fillId="2" borderId="26" xfId="0" applyNumberFormat="1" applyFont="1" applyFill="1" applyBorder="1" applyProtection="1">
      <protection hidden="1"/>
    </xf>
    <xf numFmtId="4" fontId="2" fillId="2" borderId="27" xfId="0" applyNumberFormat="1" applyFont="1" applyFill="1" applyBorder="1" applyProtection="1">
      <protection hidden="1"/>
    </xf>
    <xf numFmtId="4" fontId="2" fillId="2" borderId="28" xfId="0" applyNumberFormat="1" applyFont="1" applyFill="1" applyBorder="1" applyProtection="1">
      <protection hidden="1"/>
    </xf>
    <xf numFmtId="4" fontId="2" fillId="2" borderId="29" xfId="0" applyNumberFormat="1" applyFont="1" applyFill="1" applyBorder="1" applyProtection="1">
      <protection hidden="1"/>
    </xf>
    <xf numFmtId="40" fontId="3" fillId="14" borderId="30" xfId="0" applyNumberFormat="1" applyFont="1" applyFill="1" applyBorder="1" applyProtection="1">
      <protection hidden="1"/>
    </xf>
    <xf numFmtId="2" fontId="8" fillId="6" borderId="19" xfId="0" applyNumberFormat="1" applyFont="1" applyFill="1" applyBorder="1" applyProtection="1">
      <protection hidden="1"/>
    </xf>
    <xf numFmtId="165" fontId="2" fillId="6" borderId="19" xfId="0" applyNumberFormat="1" applyFont="1" applyFill="1" applyBorder="1" applyProtection="1">
      <protection hidden="1"/>
    </xf>
    <xf numFmtId="165" fontId="0" fillId="0" borderId="19" xfId="0" applyNumberFormat="1" applyBorder="1" applyProtection="1">
      <protection hidden="1"/>
    </xf>
    <xf numFmtId="165" fontId="2" fillId="2" borderId="19" xfId="0" applyNumberFormat="1" applyFont="1" applyFill="1" applyBorder="1" applyProtection="1">
      <protection hidden="1"/>
    </xf>
    <xf numFmtId="2" fontId="2" fillId="2" borderId="19" xfId="0" applyNumberFormat="1" applyFont="1" applyFill="1" applyBorder="1" applyProtection="1">
      <protection hidden="1"/>
    </xf>
    <xf numFmtId="4" fontId="9" fillId="2" borderId="31" xfId="0" applyNumberFormat="1" applyFont="1" applyFill="1" applyBorder="1" applyAlignment="1" applyProtection="1">
      <alignment vertical="center"/>
      <protection hidden="1"/>
    </xf>
    <xf numFmtId="38" fontId="2" fillId="2" borderId="25" xfId="0" applyNumberFormat="1" applyFont="1" applyFill="1" applyBorder="1" applyProtection="1">
      <protection hidden="1"/>
    </xf>
    <xf numFmtId="4" fontId="9" fillId="2" borderId="32" xfId="0" applyNumberFormat="1" applyFont="1" applyFill="1" applyBorder="1" applyAlignment="1" applyProtection="1">
      <alignment vertical="center"/>
      <protection hidden="1"/>
    </xf>
    <xf numFmtId="4" fontId="9" fillId="2" borderId="33" xfId="0" applyNumberFormat="1" applyFont="1" applyFill="1" applyBorder="1" applyAlignment="1" applyProtection="1">
      <alignment vertical="center"/>
      <protection hidden="1"/>
    </xf>
    <xf numFmtId="4" fontId="2" fillId="9" borderId="34" xfId="0" applyNumberFormat="1" applyFont="1" applyFill="1" applyBorder="1" applyProtection="1">
      <protection hidden="1"/>
    </xf>
    <xf numFmtId="4" fontId="2" fillId="9" borderId="9" xfId="0" applyNumberFormat="1" applyFont="1" applyFill="1" applyBorder="1" applyProtection="1">
      <protection hidden="1"/>
    </xf>
    <xf numFmtId="4" fontId="2" fillId="2" borderId="0" xfId="0" applyNumberFormat="1" applyFont="1" applyFill="1" applyAlignment="1" applyProtection="1">
      <alignment horizontal="left"/>
      <protection hidden="1"/>
    </xf>
    <xf numFmtId="0" fontId="2" fillId="6" borderId="3" xfId="0" applyFont="1" applyFill="1" applyBorder="1" applyProtection="1">
      <protection locked="0" hidden="1"/>
    </xf>
    <xf numFmtId="165" fontId="11" fillId="0" borderId="5" xfId="0" applyNumberFormat="1" applyFont="1" applyBorder="1" applyProtection="1">
      <protection hidden="1"/>
    </xf>
    <xf numFmtId="0" fontId="11" fillId="6" borderId="2" xfId="0" applyFont="1" applyFill="1" applyBorder="1"/>
    <xf numFmtId="0" fontId="4" fillId="2" borderId="0" xfId="0" applyFont="1" applyFill="1" applyProtection="1">
      <protection hidden="1"/>
    </xf>
    <xf numFmtId="4" fontId="9" fillId="2" borderId="0" xfId="0" applyNumberFormat="1" applyFont="1" applyFill="1" applyAlignment="1" applyProtection="1">
      <alignment vertical="center"/>
      <protection hidden="1"/>
    </xf>
    <xf numFmtId="4" fontId="9" fillId="2" borderId="25" xfId="0" applyNumberFormat="1" applyFont="1" applyFill="1" applyBorder="1" applyAlignment="1" applyProtection="1">
      <alignment vertical="center"/>
      <protection hidden="1"/>
    </xf>
    <xf numFmtId="4" fontId="2" fillId="2" borderId="32" xfId="0" applyNumberFormat="1" applyFont="1" applyFill="1" applyBorder="1" applyProtection="1">
      <protection hidden="1"/>
    </xf>
    <xf numFmtId="4" fontId="2" fillId="2" borderId="33" xfId="0" applyNumberFormat="1" applyFont="1" applyFill="1" applyBorder="1" applyProtection="1">
      <protection hidden="1"/>
    </xf>
    <xf numFmtId="4" fontId="9" fillId="2" borderId="28" xfId="0" applyNumberFormat="1" applyFont="1" applyFill="1" applyBorder="1" applyAlignment="1" applyProtection="1">
      <alignment vertical="center"/>
      <protection hidden="1"/>
    </xf>
    <xf numFmtId="4" fontId="1" fillId="2" borderId="28" xfId="0" applyNumberFormat="1" applyFont="1" applyFill="1" applyBorder="1" applyProtection="1">
      <protection hidden="1"/>
    </xf>
    <xf numFmtId="4" fontId="1" fillId="2" borderId="29" xfId="0" applyNumberFormat="1" applyFont="1" applyFill="1" applyBorder="1" applyProtection="1">
      <protection hidden="1"/>
    </xf>
    <xf numFmtId="4" fontId="2" fillId="10" borderId="19" xfId="0" applyNumberFormat="1" applyFont="1" applyFill="1" applyBorder="1" applyAlignment="1" applyProtection="1">
      <alignment horizontal="right"/>
      <protection locked="0" hidden="1"/>
    </xf>
    <xf numFmtId="2" fontId="8" fillId="6" borderId="11" xfId="0" applyNumberFormat="1" applyFont="1" applyFill="1" applyBorder="1" applyAlignment="1" applyProtection="1">
      <alignment horizontal="right"/>
      <protection hidden="1"/>
    </xf>
    <xf numFmtId="2" fontId="11" fillId="6" borderId="11" xfId="0" applyNumberFormat="1" applyFont="1" applyFill="1" applyBorder="1"/>
    <xf numFmtId="165" fontId="2" fillId="6" borderId="11" xfId="0" applyNumberFormat="1" applyFont="1" applyFill="1" applyBorder="1" applyProtection="1">
      <protection hidden="1"/>
    </xf>
    <xf numFmtId="165" fontId="2" fillId="2" borderId="11" xfId="0" applyNumberFormat="1" applyFont="1" applyFill="1" applyBorder="1" applyProtection="1">
      <protection hidden="1"/>
    </xf>
    <xf numFmtId="165" fontId="0" fillId="0" borderId="11" xfId="0" applyNumberFormat="1" applyBorder="1" applyProtection="1">
      <protection hidden="1"/>
    </xf>
    <xf numFmtId="2" fontId="2" fillId="2" borderId="11" xfId="0" applyNumberFormat="1" applyFont="1" applyFill="1" applyBorder="1" applyProtection="1">
      <protection hidden="1"/>
    </xf>
    <xf numFmtId="40" fontId="2" fillId="2" borderId="11" xfId="0" applyNumberFormat="1" applyFont="1" applyFill="1" applyBorder="1" applyProtection="1">
      <protection hidden="1"/>
    </xf>
    <xf numFmtId="0" fontId="2" fillId="2" borderId="25" xfId="0" applyFont="1" applyFill="1" applyBorder="1" applyAlignment="1" applyProtection="1">
      <alignment horizontal="right"/>
      <protection hidden="1"/>
    </xf>
    <xf numFmtId="38" fontId="2" fillId="2" borderId="28" xfId="0" applyNumberFormat="1" applyFont="1" applyFill="1" applyBorder="1" applyProtection="1">
      <protection hidden="1"/>
    </xf>
    <xf numFmtId="0" fontId="18" fillId="2" borderId="35" xfId="0" applyFont="1" applyFill="1" applyBorder="1" applyAlignment="1" applyProtection="1">
      <alignment vertical="center"/>
      <protection hidden="1"/>
    </xf>
    <xf numFmtId="4" fontId="2" fillId="2" borderId="36" xfId="0" applyNumberFormat="1" applyFont="1" applyFill="1" applyBorder="1" applyProtection="1">
      <protection hidden="1"/>
    </xf>
    <xf numFmtId="4" fontId="3" fillId="2" borderId="36" xfId="0" applyNumberFormat="1" applyFont="1" applyFill="1" applyBorder="1" applyProtection="1">
      <protection hidden="1"/>
    </xf>
    <xf numFmtId="4" fontId="1" fillId="2" borderId="37" xfId="0" applyNumberFormat="1" applyFont="1" applyFill="1" applyBorder="1" applyProtection="1">
      <protection hidden="1"/>
    </xf>
    <xf numFmtId="0" fontId="21" fillId="2" borderId="0" xfId="0" applyFont="1" applyFill="1" applyProtection="1">
      <protection hidden="1"/>
    </xf>
    <xf numFmtId="0" fontId="2" fillId="15" borderId="3" xfId="0" applyFont="1" applyFill="1" applyBorder="1" applyProtection="1">
      <protection locked="0" hidden="1"/>
    </xf>
    <xf numFmtId="0" fontId="2" fillId="15" borderId="4" xfId="0" applyFont="1" applyFill="1" applyBorder="1" applyProtection="1">
      <protection hidden="1"/>
    </xf>
    <xf numFmtId="0" fontId="2" fillId="15" borderId="5" xfId="0" applyFont="1" applyFill="1" applyBorder="1" applyProtection="1">
      <protection hidden="1"/>
    </xf>
    <xf numFmtId="49" fontId="2" fillId="15" borderId="5" xfId="0" applyNumberFormat="1" applyFont="1" applyFill="1" applyBorder="1" applyProtection="1">
      <protection hidden="1"/>
    </xf>
    <xf numFmtId="1" fontId="2" fillId="15" borderId="11" xfId="0" applyNumberFormat="1" applyFont="1" applyFill="1" applyBorder="1" applyAlignment="1" applyProtection="1">
      <alignment horizontal="right"/>
      <protection locked="0" hidden="1"/>
    </xf>
    <xf numFmtId="2" fontId="2" fillId="15" borderId="2" xfId="0" applyNumberFormat="1" applyFont="1" applyFill="1" applyBorder="1" applyAlignment="1" applyProtection="1">
      <alignment horizontal="right"/>
      <protection locked="0" hidden="1"/>
    </xf>
    <xf numFmtId="3" fontId="22" fillId="2" borderId="0" xfId="0" applyNumberFormat="1" applyFont="1" applyFill="1" applyProtection="1">
      <protection hidden="1"/>
    </xf>
    <xf numFmtId="4" fontId="22" fillId="2" borderId="25" xfId="0" applyNumberFormat="1" applyFont="1" applyFill="1" applyBorder="1" applyProtection="1">
      <protection hidden="1"/>
    </xf>
    <xf numFmtId="0" fontId="22" fillId="2" borderId="28" xfId="0" applyFont="1" applyFill="1" applyBorder="1" applyProtection="1">
      <protection hidden="1"/>
    </xf>
    <xf numFmtId="0" fontId="0" fillId="0" borderId="2" xfId="0" applyBorder="1" applyAlignment="1">
      <alignment horizontal="center"/>
    </xf>
    <xf numFmtId="0" fontId="0" fillId="13" borderId="2" xfId="0" applyFill="1" applyBorder="1" applyProtection="1">
      <protection locked="0"/>
    </xf>
    <xf numFmtId="4" fontId="22" fillId="2" borderId="33" xfId="0" applyNumberFormat="1" applyFont="1" applyFill="1" applyBorder="1" applyProtection="1">
      <protection hidden="1"/>
    </xf>
    <xf numFmtId="0" fontId="22" fillId="2" borderId="25" xfId="0" applyFont="1" applyFill="1" applyBorder="1" applyAlignment="1" applyProtection="1">
      <alignment horizontal="right"/>
      <protection hidden="1"/>
    </xf>
    <xf numFmtId="38" fontId="22" fillId="2" borderId="28" xfId="0" applyNumberFormat="1" applyFont="1" applyFill="1" applyBorder="1" applyProtection="1">
      <protection hidden="1"/>
    </xf>
    <xf numFmtId="0" fontId="22" fillId="2" borderId="26" xfId="0" applyFont="1" applyFill="1" applyBorder="1" applyProtection="1">
      <protection hidden="1"/>
    </xf>
    <xf numFmtId="3" fontId="22" fillId="2" borderId="29" xfId="0" applyNumberFormat="1" applyFont="1" applyFill="1" applyBorder="1" applyProtection="1">
      <protection hidden="1"/>
    </xf>
    <xf numFmtId="3" fontId="22" fillId="2" borderId="15" xfId="0" applyNumberFormat="1" applyFont="1" applyFill="1" applyBorder="1" applyProtection="1">
      <protection hidden="1"/>
    </xf>
    <xf numFmtId="3" fontId="22" fillId="2" borderId="34" xfId="0" applyNumberFormat="1" applyFont="1" applyFill="1" applyBorder="1" applyProtection="1">
      <protection hidden="1"/>
    </xf>
    <xf numFmtId="3" fontId="22" fillId="2" borderId="9" xfId="0" applyNumberFormat="1" applyFont="1" applyFill="1" applyBorder="1" applyProtection="1">
      <protection hidden="1"/>
    </xf>
    <xf numFmtId="3" fontId="22" fillId="2" borderId="16" xfId="0" applyNumberFormat="1" applyFont="1" applyFill="1" applyBorder="1" applyProtection="1">
      <protection hidden="1"/>
    </xf>
    <xf numFmtId="3" fontId="22" fillId="2" borderId="21" xfId="0" applyNumberFormat="1" applyFont="1" applyFill="1" applyBorder="1" applyProtection="1">
      <protection hidden="1"/>
    </xf>
    <xf numFmtId="3" fontId="22" fillId="2" borderId="17" xfId="0" applyNumberFormat="1" applyFont="1" applyFill="1" applyBorder="1" applyProtection="1">
      <protection hidden="1"/>
    </xf>
    <xf numFmtId="3" fontId="22" fillId="2" borderId="4" xfId="0" applyNumberFormat="1" applyFont="1" applyFill="1" applyBorder="1" applyProtection="1">
      <protection hidden="1"/>
    </xf>
    <xf numFmtId="0" fontId="24" fillId="0" borderId="0" xfId="0" applyFont="1"/>
    <xf numFmtId="3" fontId="22" fillId="2" borderId="14" xfId="0" applyNumberFormat="1" applyFont="1" applyFill="1" applyBorder="1" applyProtection="1">
      <protection hidden="1"/>
    </xf>
    <xf numFmtId="3" fontId="22" fillId="2" borderId="20" xfId="0" applyNumberFormat="1" applyFont="1" applyFill="1" applyBorder="1" applyProtection="1">
      <protection hidden="1"/>
    </xf>
    <xf numFmtId="3" fontId="25" fillId="2" borderId="2" xfId="0" applyNumberFormat="1" applyFont="1" applyFill="1" applyBorder="1" applyAlignment="1" applyProtection="1">
      <alignment horizontal="left"/>
      <protection hidden="1"/>
    </xf>
    <xf numFmtId="0" fontId="21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right" wrapText="1"/>
    </xf>
    <xf numFmtId="0" fontId="21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26" fillId="17" borderId="2" xfId="0" applyFont="1" applyFill="1" applyBorder="1" applyAlignment="1" applyProtection="1">
      <alignment horizontal="center"/>
      <protection hidden="1"/>
    </xf>
    <xf numFmtId="0" fontId="0" fillId="18" borderId="2" xfId="0" applyFill="1" applyBorder="1" applyAlignment="1" applyProtection="1">
      <alignment horizontal="center"/>
      <protection hidden="1"/>
    </xf>
    <xf numFmtId="0" fontId="31" fillId="0" borderId="0" xfId="0" applyFont="1"/>
    <xf numFmtId="0" fontId="0" fillId="0" borderId="0" xfId="0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33" fillId="0" borderId="42" xfId="0" applyFont="1" applyBorder="1" applyAlignment="1">
      <alignment horizontal="center"/>
    </xf>
    <xf numFmtId="0" fontId="33" fillId="17" borderId="43" xfId="0" applyFont="1" applyFill="1" applyBorder="1" applyAlignment="1">
      <alignment horizontal="center"/>
    </xf>
    <xf numFmtId="0" fontId="0" fillId="0" borderId="0" xfId="0" applyAlignment="1">
      <alignment horizontal="left"/>
    </xf>
    <xf numFmtId="167" fontId="27" fillId="0" borderId="50" xfId="0" applyNumberFormat="1" applyFont="1" applyBorder="1" applyAlignment="1">
      <alignment horizontal="left"/>
    </xf>
    <xf numFmtId="20" fontId="2" fillId="3" borderId="2" xfId="0" applyNumberFormat="1" applyFont="1" applyFill="1" applyBorder="1" applyProtection="1">
      <protection locked="0" hidden="1"/>
    </xf>
    <xf numFmtId="3" fontId="35" fillId="0" borderId="0" xfId="0" applyNumberFormat="1" applyFont="1" applyAlignment="1">
      <alignment horizontal="left"/>
    </xf>
    <xf numFmtId="0" fontId="36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4" fontId="34" fillId="0" borderId="7" xfId="0" applyNumberFormat="1" applyFont="1" applyBorder="1" applyProtection="1">
      <protection hidden="1"/>
    </xf>
    <xf numFmtId="165" fontId="34" fillId="0" borderId="0" xfId="0" applyNumberFormat="1" applyFont="1" applyProtection="1">
      <protection hidden="1"/>
    </xf>
    <xf numFmtId="40" fontId="34" fillId="0" borderId="8" xfId="0" applyNumberFormat="1" applyFont="1" applyBorder="1" applyProtection="1">
      <protection hidden="1"/>
    </xf>
    <xf numFmtId="4" fontId="3" fillId="0" borderId="7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0" fontId="3" fillId="0" borderId="8" xfId="0" applyNumberFormat="1" applyFont="1" applyBorder="1" applyProtection="1">
      <protection hidden="1"/>
    </xf>
    <xf numFmtId="0" fontId="35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1" fontId="35" fillId="0" borderId="0" xfId="0" applyNumberFormat="1" applyFont="1" applyAlignment="1">
      <alignment horizontal="center"/>
    </xf>
    <xf numFmtId="167" fontId="27" fillId="19" borderId="45" xfId="0" applyNumberFormat="1" applyFont="1" applyFill="1" applyBorder="1" applyAlignment="1">
      <alignment horizontal="left"/>
    </xf>
    <xf numFmtId="168" fontId="27" fillId="19" borderId="46" xfId="0" applyNumberFormat="1" applyFont="1" applyFill="1" applyBorder="1" applyAlignment="1">
      <alignment horizontal="center"/>
    </xf>
    <xf numFmtId="168" fontId="27" fillId="19" borderId="47" xfId="0" applyNumberFormat="1" applyFont="1" applyFill="1" applyBorder="1" applyAlignment="1">
      <alignment horizontal="center"/>
    </xf>
    <xf numFmtId="168" fontId="27" fillId="19" borderId="45" xfId="0" applyNumberFormat="1" applyFont="1" applyFill="1" applyBorder="1" applyAlignment="1">
      <alignment horizontal="center"/>
    </xf>
    <xf numFmtId="0" fontId="0" fillId="19" borderId="49" xfId="0" applyFill="1" applyBorder="1"/>
    <xf numFmtId="0" fontId="32" fillId="19" borderId="46" xfId="0" applyFont="1" applyFill="1" applyBorder="1" applyAlignment="1">
      <alignment horizontal="center"/>
    </xf>
    <xf numFmtId="0" fontId="32" fillId="19" borderId="34" xfId="0" applyFont="1" applyFill="1" applyBorder="1" applyAlignment="1">
      <alignment horizontal="center"/>
    </xf>
    <xf numFmtId="168" fontId="27" fillId="0" borderId="51" xfId="0" applyNumberFormat="1" applyFont="1" applyBorder="1" applyAlignment="1">
      <alignment horizontal="center"/>
    </xf>
    <xf numFmtId="168" fontId="27" fillId="0" borderId="52" xfId="0" applyNumberFormat="1" applyFont="1" applyBorder="1" applyAlignment="1">
      <alignment horizontal="center"/>
    </xf>
    <xf numFmtId="168" fontId="27" fillId="0" borderId="50" xfId="0" applyNumberFormat="1" applyFont="1" applyBorder="1" applyAlignment="1">
      <alignment horizontal="center"/>
    </xf>
    <xf numFmtId="168" fontId="27" fillId="0" borderId="51" xfId="0" applyNumberFormat="1" applyFont="1" applyBorder="1"/>
    <xf numFmtId="168" fontId="27" fillId="0" borderId="53" xfId="0" applyNumberFormat="1" applyFont="1" applyBorder="1"/>
    <xf numFmtId="0" fontId="0" fillId="0" borderId="55" xfId="0" applyBorder="1"/>
    <xf numFmtId="169" fontId="28" fillId="19" borderId="48" xfId="0" applyNumberFormat="1" applyFont="1" applyFill="1" applyBorder="1" applyAlignment="1">
      <alignment horizontal="center"/>
    </xf>
    <xf numFmtId="4" fontId="2" fillId="20" borderId="2" xfId="0" applyNumberFormat="1" applyFont="1" applyFill="1" applyBorder="1" applyProtection="1">
      <protection locked="0" hidden="1"/>
    </xf>
    <xf numFmtId="2" fontId="2" fillId="20" borderId="2" xfId="0" applyNumberFormat="1" applyFont="1" applyFill="1" applyBorder="1" applyProtection="1">
      <protection hidden="1"/>
    </xf>
    <xf numFmtId="1" fontId="2" fillId="20" borderId="0" xfId="0" applyNumberFormat="1" applyFont="1" applyFill="1" applyProtection="1">
      <protection hidden="1"/>
    </xf>
    <xf numFmtId="0" fontId="2" fillId="20" borderId="0" xfId="0" applyFont="1" applyFill="1" applyProtection="1">
      <protection hidden="1"/>
    </xf>
    <xf numFmtId="165" fontId="2" fillId="20" borderId="1" xfId="0" applyNumberFormat="1" applyFont="1" applyFill="1" applyBorder="1" applyProtection="1">
      <protection hidden="1"/>
    </xf>
    <xf numFmtId="165" fontId="2" fillId="20" borderId="0" xfId="0" applyNumberFormat="1" applyFont="1" applyFill="1" applyProtection="1">
      <protection hidden="1"/>
    </xf>
    <xf numFmtId="165" fontId="2" fillId="20" borderId="19" xfId="0" applyNumberFormat="1" applyFont="1" applyFill="1" applyBorder="1" applyProtection="1">
      <protection hidden="1"/>
    </xf>
    <xf numFmtId="165" fontId="2" fillId="20" borderId="13" xfId="0" applyNumberFormat="1" applyFont="1" applyFill="1" applyBorder="1" applyProtection="1">
      <protection hidden="1"/>
    </xf>
    <xf numFmtId="166" fontId="6" fillId="0" borderId="10" xfId="0" applyNumberFormat="1" applyFont="1" applyBorder="1" applyAlignment="1" applyProtection="1">
      <alignment horizontal="left"/>
      <protection hidden="1"/>
    </xf>
    <xf numFmtId="4" fontId="3" fillId="21" borderId="2" xfId="0" applyNumberFormat="1" applyFont="1" applyFill="1" applyBorder="1" applyProtection="1">
      <protection locked="0" hidden="1"/>
    </xf>
    <xf numFmtId="0" fontId="38" fillId="0" borderId="0" xfId="0" applyFont="1" applyAlignment="1">
      <alignment horizontal="left"/>
    </xf>
    <xf numFmtId="2" fontId="38" fillId="0" borderId="0" xfId="0" applyNumberFormat="1" applyFont="1" applyAlignment="1">
      <alignment horizontal="center"/>
    </xf>
    <xf numFmtId="168" fontId="27" fillId="0" borderId="10" xfId="0" applyNumberFormat="1" applyFont="1" applyBorder="1" applyAlignment="1">
      <alignment horizontal="center"/>
    </xf>
    <xf numFmtId="168" fontId="27" fillId="0" borderId="56" xfId="0" applyNumberFormat="1" applyFont="1" applyBorder="1"/>
    <xf numFmtId="168" fontId="27" fillId="0" borderId="57" xfId="0" applyNumberFormat="1" applyFont="1" applyBorder="1"/>
    <xf numFmtId="3" fontId="34" fillId="2" borderId="0" xfId="0" applyNumberFormat="1" applyFont="1" applyFill="1" applyProtection="1">
      <protection hidden="1"/>
    </xf>
    <xf numFmtId="3" fontId="34" fillId="2" borderId="0" xfId="0" applyNumberFormat="1" applyFont="1" applyFill="1" applyAlignment="1" applyProtection="1">
      <alignment horizontal="right"/>
      <protection hidden="1"/>
    </xf>
    <xf numFmtId="3" fontId="26" fillId="17" borderId="2" xfId="0" applyNumberFormat="1" applyFont="1" applyFill="1" applyBorder="1" applyAlignment="1" applyProtection="1">
      <alignment horizontal="right"/>
      <protection hidden="1"/>
    </xf>
    <xf numFmtId="169" fontId="28" fillId="17" borderId="54" xfId="0" applyNumberFormat="1" applyFont="1" applyFill="1" applyBorder="1" applyAlignment="1">
      <alignment horizontal="center"/>
    </xf>
    <xf numFmtId="170" fontId="28" fillId="17" borderId="6" xfId="0" applyNumberFormat="1" applyFont="1" applyFill="1" applyBorder="1" applyAlignment="1">
      <alignment horizontal="center"/>
    </xf>
    <xf numFmtId="0" fontId="32" fillId="19" borderId="45" xfId="0" applyFont="1" applyFill="1" applyBorder="1" applyAlignment="1">
      <alignment horizontal="center"/>
    </xf>
    <xf numFmtId="0" fontId="37" fillId="19" borderId="49" xfId="0" applyFont="1" applyFill="1" applyBorder="1"/>
    <xf numFmtId="0" fontId="32" fillId="19" borderId="19" xfId="0" applyFont="1" applyFill="1" applyBorder="1" applyAlignment="1">
      <alignment horizontal="center"/>
    </xf>
    <xf numFmtId="0" fontId="32" fillId="19" borderId="44" xfId="0" applyFont="1" applyFill="1" applyBorder="1" applyAlignment="1">
      <alignment horizontal="center"/>
    </xf>
    <xf numFmtId="0" fontId="32" fillId="19" borderId="14" xfId="0" applyFont="1" applyFill="1" applyBorder="1" applyAlignment="1">
      <alignment horizontal="center"/>
    </xf>
    <xf numFmtId="3" fontId="34" fillId="2" borderId="0" xfId="0" applyNumberFormat="1" applyFont="1" applyFill="1" applyAlignment="1" applyProtection="1">
      <alignment horizontal="center"/>
      <protection hidden="1"/>
    </xf>
    <xf numFmtId="168" fontId="27" fillId="23" borderId="11" xfId="0" applyNumberFormat="1" applyFont="1" applyFill="1" applyBorder="1" applyAlignment="1">
      <alignment horizontal="center"/>
    </xf>
    <xf numFmtId="168" fontId="27" fillId="23" borderId="58" xfId="0" applyNumberFormat="1" applyFont="1" applyFill="1" applyBorder="1" applyAlignment="1">
      <alignment horizontal="center"/>
    </xf>
    <xf numFmtId="168" fontId="27" fillId="23" borderId="59" xfId="0" applyNumberFormat="1" applyFont="1" applyFill="1" applyBorder="1" applyAlignment="1">
      <alignment horizontal="center"/>
    </xf>
    <xf numFmtId="0" fontId="0" fillId="23" borderId="61" xfId="0" applyFill="1" applyBorder="1"/>
    <xf numFmtId="167" fontId="27" fillId="23" borderId="59" xfId="0" applyNumberFormat="1" applyFont="1" applyFill="1" applyBorder="1" applyAlignment="1">
      <alignment horizontal="left"/>
    </xf>
    <xf numFmtId="168" fontId="27" fillId="23" borderId="11" xfId="0" applyNumberFormat="1" applyFont="1" applyFill="1" applyBorder="1"/>
    <xf numFmtId="168" fontId="27" fillId="23" borderId="16" xfId="0" applyNumberFormat="1" applyFont="1" applyFill="1" applyBorder="1"/>
    <xf numFmtId="167" fontId="27" fillId="23" borderId="62" xfId="0" applyNumberFormat="1" applyFont="1" applyFill="1" applyBorder="1" applyAlignment="1">
      <alignment horizontal="left"/>
    </xf>
    <xf numFmtId="168" fontId="27" fillId="0" borderId="2" xfId="0" applyNumberFormat="1" applyFont="1" applyBorder="1" applyAlignment="1">
      <alignment horizontal="center"/>
    </xf>
    <xf numFmtId="168" fontId="27" fillId="0" borderId="63" xfId="0" applyNumberFormat="1" applyFont="1" applyBorder="1" applyAlignment="1">
      <alignment horizontal="center"/>
    </xf>
    <xf numFmtId="168" fontId="27" fillId="0" borderId="62" xfId="0" applyNumberFormat="1" applyFont="1" applyBorder="1" applyAlignment="1">
      <alignment horizontal="center"/>
    </xf>
    <xf numFmtId="20" fontId="32" fillId="0" borderId="62" xfId="0" applyNumberFormat="1" applyFont="1" applyBorder="1" applyAlignment="1">
      <alignment horizontal="center"/>
    </xf>
    <xf numFmtId="20" fontId="32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169" fontId="28" fillId="17" borderId="64" xfId="0" applyNumberFormat="1" applyFont="1" applyFill="1" applyBorder="1" applyAlignment="1">
      <alignment horizontal="center"/>
    </xf>
    <xf numFmtId="0" fontId="0" fillId="0" borderId="65" xfId="0" applyBorder="1"/>
    <xf numFmtId="168" fontId="27" fillId="0" borderId="2" xfId="0" applyNumberFormat="1" applyFont="1" applyBorder="1"/>
    <xf numFmtId="168" fontId="27" fillId="0" borderId="3" xfId="0" applyNumberFormat="1" applyFont="1" applyBorder="1"/>
    <xf numFmtId="168" fontId="30" fillId="0" borderId="2" xfId="0" applyNumberFormat="1" applyFont="1" applyBorder="1"/>
    <xf numFmtId="168" fontId="30" fillId="0" borderId="3" xfId="0" applyNumberFormat="1" applyFont="1" applyBorder="1"/>
    <xf numFmtId="167" fontId="27" fillId="19" borderId="62" xfId="0" applyNumberFormat="1" applyFont="1" applyFill="1" applyBorder="1" applyAlignment="1">
      <alignment horizontal="left"/>
    </xf>
    <xf numFmtId="168" fontId="27" fillId="19" borderId="2" xfId="0" applyNumberFormat="1" applyFont="1" applyFill="1" applyBorder="1" applyAlignment="1">
      <alignment horizontal="center"/>
    </xf>
    <xf numFmtId="168" fontId="27" fillId="19" borderId="63" xfId="0" applyNumberFormat="1" applyFont="1" applyFill="1" applyBorder="1" applyAlignment="1">
      <alignment horizontal="center"/>
    </xf>
    <xf numFmtId="168" fontId="27" fillId="19" borderId="62" xfId="0" applyNumberFormat="1" applyFont="1" applyFill="1" applyBorder="1" applyAlignment="1">
      <alignment horizontal="center"/>
    </xf>
    <xf numFmtId="168" fontId="27" fillId="19" borderId="2" xfId="0" applyNumberFormat="1" applyFont="1" applyFill="1" applyBorder="1"/>
    <xf numFmtId="168" fontId="27" fillId="19" borderId="3" xfId="0" applyNumberFormat="1" applyFont="1" applyFill="1" applyBorder="1"/>
    <xf numFmtId="169" fontId="28" fillId="19" borderId="64" xfId="0" applyNumberFormat="1" applyFont="1" applyFill="1" applyBorder="1" applyAlignment="1">
      <alignment horizontal="center"/>
    </xf>
    <xf numFmtId="0" fontId="0" fillId="19" borderId="65" xfId="0" applyFill="1" applyBorder="1"/>
    <xf numFmtId="168" fontId="27" fillId="23" borderId="2" xfId="0" applyNumberFormat="1" applyFont="1" applyFill="1" applyBorder="1" applyAlignment="1">
      <alignment horizontal="center"/>
    </xf>
    <xf numFmtId="168" fontId="27" fillId="23" borderId="63" xfId="0" applyNumberFormat="1" applyFont="1" applyFill="1" applyBorder="1" applyAlignment="1">
      <alignment horizontal="center"/>
    </xf>
    <xf numFmtId="168" fontId="27" fillId="23" borderId="62" xfId="0" applyNumberFormat="1" applyFont="1" applyFill="1" applyBorder="1" applyAlignment="1">
      <alignment horizontal="center"/>
    </xf>
    <xf numFmtId="168" fontId="27" fillId="23" borderId="2" xfId="0" applyNumberFormat="1" applyFont="1" applyFill="1" applyBorder="1"/>
    <xf numFmtId="168" fontId="27" fillId="23" borderId="3" xfId="0" applyNumberFormat="1" applyFont="1" applyFill="1" applyBorder="1"/>
    <xf numFmtId="0" fontId="0" fillId="23" borderId="65" xfId="0" applyFill="1" applyBorder="1"/>
    <xf numFmtId="168" fontId="30" fillId="23" borderId="2" xfId="0" applyNumberFormat="1" applyFont="1" applyFill="1" applyBorder="1"/>
    <xf numFmtId="168" fontId="30" fillId="23" borderId="3" xfId="0" applyNumberFormat="1" applyFont="1" applyFill="1" applyBorder="1"/>
    <xf numFmtId="168" fontId="28" fillId="17" borderId="64" xfId="0" applyNumberFormat="1" applyFont="1" applyFill="1" applyBorder="1" applyAlignment="1">
      <alignment horizontal="center"/>
    </xf>
    <xf numFmtId="169" fontId="28" fillId="17" borderId="60" xfId="0" applyNumberFormat="1" applyFont="1" applyFill="1" applyBorder="1" applyAlignment="1">
      <alignment horizontal="center"/>
    </xf>
    <xf numFmtId="4" fontId="39" fillId="25" borderId="2" xfId="3" applyNumberFormat="1" applyFill="1" applyBorder="1" applyProtection="1">
      <protection locked="0" hidden="1"/>
    </xf>
    <xf numFmtId="4" fontId="3" fillId="18" borderId="2" xfId="0" applyNumberFormat="1" applyFont="1" applyFill="1" applyBorder="1" applyProtection="1">
      <protection locked="0" hidden="1"/>
    </xf>
    <xf numFmtId="4" fontId="2" fillId="26" borderId="2" xfId="0" applyNumberFormat="1" applyFont="1" applyFill="1" applyBorder="1" applyProtection="1">
      <protection locked="0" hidden="1"/>
    </xf>
    <xf numFmtId="40" fontId="3" fillId="25" borderId="8" xfId="0" applyNumberFormat="1" applyFont="1" applyFill="1" applyBorder="1" applyProtection="1">
      <protection hidden="1"/>
    </xf>
    <xf numFmtId="40" fontId="3" fillId="23" borderId="8" xfId="0" applyNumberFormat="1" applyFont="1" applyFill="1" applyBorder="1" applyProtection="1">
      <protection hidden="1"/>
    </xf>
    <xf numFmtId="4" fontId="3" fillId="27" borderId="2" xfId="0" applyNumberFormat="1" applyFont="1" applyFill="1" applyBorder="1" applyProtection="1">
      <protection locked="0" hidden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38" fillId="0" borderId="0" xfId="0" applyNumberFormat="1" applyFont="1" applyAlignment="1">
      <alignment horizontal="left"/>
    </xf>
    <xf numFmtId="2" fontId="33" fillId="0" borderId="40" xfId="0" applyNumberFormat="1" applyFont="1" applyBorder="1" applyAlignment="1">
      <alignment horizontal="center"/>
    </xf>
    <xf numFmtId="2" fontId="29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left"/>
    </xf>
    <xf numFmtId="2" fontId="33" fillId="0" borderId="39" xfId="0" applyNumberFormat="1" applyFont="1" applyBorder="1" applyAlignment="1">
      <alignment horizontal="center"/>
    </xf>
    <xf numFmtId="2" fontId="35" fillId="0" borderId="0" xfId="0" applyNumberFormat="1" applyFont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33" fillId="22" borderId="43" xfId="0" applyNumberFormat="1" applyFont="1" applyFill="1" applyBorder="1" applyAlignment="1">
      <alignment horizontal="center"/>
    </xf>
    <xf numFmtId="2" fontId="28" fillId="22" borderId="6" xfId="0" applyNumberFormat="1" applyFont="1" applyFill="1" applyBorder="1" applyAlignment="1">
      <alignment horizontal="center"/>
    </xf>
    <xf numFmtId="165" fontId="0" fillId="0" borderId="0" xfId="0" applyNumberFormat="1"/>
    <xf numFmtId="4" fontId="1" fillId="28" borderId="0" xfId="0" applyNumberFormat="1" applyFont="1" applyFill="1" applyProtection="1">
      <protection hidden="1"/>
    </xf>
    <xf numFmtId="3" fontId="1" fillId="28" borderId="0" xfId="0" applyNumberFormat="1" applyFont="1" applyFill="1" applyProtection="1">
      <protection hidden="1"/>
    </xf>
    <xf numFmtId="38" fontId="1" fillId="28" borderId="0" xfId="0" applyNumberFormat="1" applyFont="1" applyFill="1" applyProtection="1">
      <protection hidden="1"/>
    </xf>
    <xf numFmtId="4" fontId="2" fillId="28" borderId="0" xfId="0" applyNumberFormat="1" applyFont="1" applyFill="1" applyProtection="1">
      <protection hidden="1"/>
    </xf>
    <xf numFmtId="0" fontId="0" fillId="21" borderId="0" xfId="0" applyFill="1"/>
    <xf numFmtId="165" fontId="0" fillId="21" borderId="0" xfId="0" applyNumberFormat="1" applyFill="1"/>
    <xf numFmtId="2" fontId="0" fillId="21" borderId="0" xfId="0" applyNumberFormat="1" applyFill="1"/>
    <xf numFmtId="0" fontId="0" fillId="21" borderId="0" xfId="0" applyFill="1" applyAlignment="1">
      <alignment horizontal="center"/>
    </xf>
    <xf numFmtId="0" fontId="42" fillId="21" borderId="0" xfId="0" applyFont="1" applyFill="1"/>
    <xf numFmtId="165" fontId="42" fillId="21" borderId="0" xfId="0" applyNumberFormat="1" applyFont="1" applyFill="1"/>
    <xf numFmtId="2" fontId="42" fillId="21" borderId="0" xfId="0" applyNumberFormat="1" applyFont="1" applyFill="1"/>
    <xf numFmtId="0" fontId="31" fillId="21" borderId="0" xfId="0" applyFont="1" applyFill="1"/>
    <xf numFmtId="0" fontId="36" fillId="21" borderId="0" xfId="0" applyFont="1" applyFill="1"/>
    <xf numFmtId="165" fontId="36" fillId="21" borderId="0" xfId="0" applyNumberFormat="1" applyFont="1" applyFill="1"/>
    <xf numFmtId="2" fontId="36" fillId="21" borderId="0" xfId="0" applyNumberFormat="1" applyFont="1" applyFill="1"/>
    <xf numFmtId="2" fontId="0" fillId="21" borderId="0" xfId="0" applyNumberFormat="1" applyFill="1" applyAlignment="1">
      <alignment horizontal="center"/>
    </xf>
    <xf numFmtId="167" fontId="27" fillId="29" borderId="59" xfId="0" applyNumberFormat="1" applyFont="1" applyFill="1" applyBorder="1" applyAlignment="1">
      <alignment horizontal="left"/>
    </xf>
    <xf numFmtId="2" fontId="27" fillId="29" borderId="2" xfId="0" applyNumberFormat="1" applyFont="1" applyFill="1" applyBorder="1" applyAlignment="1">
      <alignment horizontal="center"/>
    </xf>
    <xf numFmtId="2" fontId="32" fillId="29" borderId="2" xfId="0" applyNumberFormat="1" applyFont="1" applyFill="1" applyBorder="1" applyAlignment="1">
      <alignment horizontal="center"/>
    </xf>
    <xf numFmtId="0" fontId="32" fillId="29" borderId="2" xfId="0" applyFont="1" applyFill="1" applyBorder="1" applyAlignment="1">
      <alignment horizontal="center"/>
    </xf>
    <xf numFmtId="2" fontId="28" fillId="29" borderId="2" xfId="0" applyNumberFormat="1" applyFont="1" applyFill="1" applyBorder="1" applyAlignment="1">
      <alignment horizontal="center"/>
    </xf>
    <xf numFmtId="0" fontId="37" fillId="29" borderId="63" xfId="0" applyFont="1" applyFill="1" applyBorder="1"/>
    <xf numFmtId="168" fontId="27" fillId="29" borderId="2" xfId="0" applyNumberFormat="1" applyFont="1" applyFill="1" applyBorder="1"/>
    <xf numFmtId="0" fontId="0" fillId="29" borderId="63" xfId="0" applyFill="1" applyBorder="1"/>
    <xf numFmtId="167" fontId="27" fillId="29" borderId="67" xfId="0" applyNumberFormat="1" applyFont="1" applyFill="1" applyBorder="1" applyAlignment="1">
      <alignment horizontal="left"/>
    </xf>
    <xf numFmtId="2" fontId="27" fillId="29" borderId="12" xfId="0" applyNumberFormat="1" applyFont="1" applyFill="1" applyBorder="1" applyAlignment="1">
      <alignment horizontal="center"/>
    </xf>
    <xf numFmtId="168" fontId="27" fillId="29" borderId="12" xfId="0" applyNumberFormat="1" applyFont="1" applyFill="1" applyBorder="1"/>
    <xf numFmtId="2" fontId="28" fillId="29" borderId="12" xfId="0" applyNumberFormat="1" applyFont="1" applyFill="1" applyBorder="1" applyAlignment="1">
      <alignment horizontal="center"/>
    </xf>
    <xf numFmtId="0" fontId="0" fillId="29" borderId="66" xfId="0" applyFill="1" applyBorder="1"/>
    <xf numFmtId="4" fontId="2" fillId="29" borderId="2" xfId="0" applyNumberFormat="1" applyFont="1" applyFill="1" applyBorder="1" applyProtection="1">
      <protection locked="0" hidden="1"/>
    </xf>
    <xf numFmtId="0" fontId="2" fillId="29" borderId="2" xfId="0" applyFont="1" applyFill="1" applyBorder="1" applyProtection="1">
      <protection locked="0" hidden="1"/>
    </xf>
    <xf numFmtId="4" fontId="2" fillId="29" borderId="14" xfId="0" applyNumberFormat="1" applyFont="1" applyFill="1" applyBorder="1" applyProtection="1">
      <protection hidden="1"/>
    </xf>
    <xf numFmtId="4" fontId="2" fillId="29" borderId="20" xfId="0" applyNumberFormat="1" applyFont="1" applyFill="1" applyBorder="1" applyProtection="1">
      <protection hidden="1"/>
    </xf>
    <xf numFmtId="4" fontId="2" fillId="29" borderId="15" xfId="0" applyNumberFormat="1" applyFont="1" applyFill="1" applyBorder="1" applyProtection="1">
      <protection hidden="1"/>
    </xf>
    <xf numFmtId="4" fontId="2" fillId="29" borderId="34" xfId="0" applyNumberFormat="1" applyFont="1" applyFill="1" applyBorder="1" applyProtection="1">
      <protection hidden="1"/>
    </xf>
    <xf numFmtId="4" fontId="2" fillId="29" borderId="0" xfId="0" applyNumberFormat="1" applyFont="1" applyFill="1" applyProtection="1">
      <protection hidden="1"/>
    </xf>
    <xf numFmtId="4" fontId="2" fillId="29" borderId="9" xfId="0" applyNumberFormat="1" applyFont="1" applyFill="1" applyBorder="1" applyProtection="1">
      <protection hidden="1"/>
    </xf>
    <xf numFmtId="4" fontId="2" fillId="29" borderId="16" xfId="0" applyNumberFormat="1" applyFont="1" applyFill="1" applyBorder="1" applyProtection="1">
      <protection hidden="1"/>
    </xf>
    <xf numFmtId="4" fontId="2" fillId="29" borderId="21" xfId="0" applyNumberFormat="1" applyFont="1" applyFill="1" applyBorder="1" applyProtection="1">
      <protection hidden="1"/>
    </xf>
    <xf numFmtId="4" fontId="2" fillId="29" borderId="17" xfId="0" applyNumberFormat="1" applyFont="1" applyFill="1" applyBorder="1" applyProtection="1">
      <protection hidden="1"/>
    </xf>
    <xf numFmtId="4" fontId="2" fillId="29" borderId="3" xfId="0" applyNumberFormat="1" applyFont="1" applyFill="1" applyBorder="1" applyProtection="1">
      <protection locked="0" hidden="1"/>
    </xf>
    <xf numFmtId="4" fontId="2" fillId="29" borderId="5" xfId="0" applyNumberFormat="1" applyFont="1" applyFill="1" applyBorder="1" applyProtection="1">
      <protection hidden="1"/>
    </xf>
    <xf numFmtId="168" fontId="30" fillId="30" borderId="2" xfId="0" applyNumberFormat="1" applyFont="1" applyFill="1" applyBorder="1"/>
    <xf numFmtId="168" fontId="27" fillId="30" borderId="2" xfId="0" applyNumberFormat="1" applyFont="1" applyFill="1" applyBorder="1"/>
    <xf numFmtId="167" fontId="27" fillId="29" borderId="2" xfId="0" applyNumberFormat="1" applyFont="1" applyFill="1" applyBorder="1" applyAlignment="1">
      <alignment horizontal="left"/>
    </xf>
    <xf numFmtId="2" fontId="27" fillId="29" borderId="63" xfId="0" applyNumberFormat="1" applyFont="1" applyFill="1" applyBorder="1" applyAlignment="1">
      <alignment horizontal="center"/>
    </xf>
    <xf numFmtId="2" fontId="27" fillId="29" borderId="62" xfId="0" applyNumberFormat="1" applyFont="1" applyFill="1" applyBorder="1" applyAlignment="1">
      <alignment horizontal="center"/>
    </xf>
    <xf numFmtId="2" fontId="32" fillId="29" borderId="62" xfId="0" applyNumberFormat="1" applyFont="1" applyFill="1" applyBorder="1" applyAlignment="1">
      <alignment horizontal="center"/>
    </xf>
    <xf numFmtId="0" fontId="32" fillId="29" borderId="64" xfId="0" applyFont="1" applyFill="1" applyBorder="1" applyAlignment="1">
      <alignment horizontal="center"/>
    </xf>
    <xf numFmtId="2" fontId="28" fillId="29" borderId="64" xfId="0" applyNumberFormat="1" applyFont="1" applyFill="1" applyBorder="1" applyAlignment="1">
      <alignment horizontal="center"/>
    </xf>
    <xf numFmtId="0" fontId="0" fillId="29" borderId="64" xfId="0" applyFill="1" applyBorder="1"/>
    <xf numFmtId="168" fontId="30" fillId="29" borderId="2" xfId="0" applyNumberFormat="1" applyFont="1" applyFill="1" applyBorder="1"/>
    <xf numFmtId="4" fontId="1" fillId="21" borderId="0" xfId="0" applyNumberFormat="1" applyFont="1" applyFill="1" applyProtection="1">
      <protection hidden="1"/>
    </xf>
    <xf numFmtId="3" fontId="1" fillId="21" borderId="0" xfId="0" applyNumberFormat="1" applyFont="1" applyFill="1" applyProtection="1">
      <protection hidden="1"/>
    </xf>
    <xf numFmtId="38" fontId="1" fillId="21" borderId="0" xfId="0" applyNumberFormat="1" applyFont="1" applyFill="1" applyProtection="1">
      <protection hidden="1"/>
    </xf>
    <xf numFmtId="4" fontId="2" fillId="21" borderId="0" xfId="0" applyNumberFormat="1" applyFont="1" applyFill="1" applyProtection="1">
      <protection hidden="1"/>
    </xf>
    <xf numFmtId="4" fontId="1" fillId="29" borderId="0" xfId="0" applyNumberFormat="1" applyFont="1" applyFill="1" applyProtection="1">
      <protection hidden="1"/>
    </xf>
    <xf numFmtId="168" fontId="0" fillId="21" borderId="0" xfId="0" applyNumberFormat="1" applyFill="1"/>
    <xf numFmtId="168" fontId="36" fillId="21" borderId="0" xfId="0" applyNumberFormat="1" applyFont="1" applyFill="1"/>
    <xf numFmtId="168" fontId="0" fillId="0" borderId="0" xfId="0" applyNumberFormat="1"/>
    <xf numFmtId="168" fontId="43" fillId="21" borderId="0" xfId="0" applyNumberFormat="1" applyFont="1" applyFill="1"/>
    <xf numFmtId="168" fontId="42" fillId="21" borderId="0" xfId="0" applyNumberFormat="1" applyFont="1" applyFill="1"/>
    <xf numFmtId="0" fontId="0" fillId="21" borderId="0" xfId="0" applyFill="1" applyAlignment="1">
      <alignment textRotation="90"/>
    </xf>
    <xf numFmtId="168" fontId="0" fillId="21" borderId="0" xfId="0" applyNumberFormat="1" applyFill="1" applyAlignment="1">
      <alignment textRotation="90"/>
    </xf>
    <xf numFmtId="2" fontId="0" fillId="21" borderId="0" xfId="0" applyNumberFormat="1" applyFill="1" applyAlignment="1">
      <alignment textRotation="90"/>
    </xf>
    <xf numFmtId="1" fontId="0" fillId="21" borderId="0" xfId="0" applyNumberFormat="1" applyFill="1"/>
    <xf numFmtId="1" fontId="36" fillId="21" borderId="0" xfId="0" applyNumberFormat="1" applyFont="1" applyFill="1"/>
    <xf numFmtId="1" fontId="0" fillId="0" borderId="0" xfId="0" applyNumberFormat="1"/>
    <xf numFmtId="2" fontId="0" fillId="21" borderId="34" xfId="0" applyNumberFormat="1" applyFill="1" applyBorder="1" applyAlignment="1">
      <alignment textRotation="90"/>
    </xf>
    <xf numFmtId="2" fontId="36" fillId="21" borderId="34" xfId="0" applyNumberFormat="1" applyFont="1" applyFill="1" applyBorder="1"/>
    <xf numFmtId="2" fontId="0" fillId="21" borderId="34" xfId="0" applyNumberFormat="1" applyFill="1" applyBorder="1"/>
    <xf numFmtId="2" fontId="0" fillId="21" borderId="2" xfId="0" applyNumberFormat="1" applyFill="1" applyBorder="1"/>
    <xf numFmtId="1" fontId="0" fillId="21" borderId="2" xfId="0" applyNumberFormat="1" applyFill="1" applyBorder="1"/>
    <xf numFmtId="1" fontId="0" fillId="21" borderId="3" xfId="0" applyNumberFormat="1" applyFill="1" applyBorder="1"/>
    <xf numFmtId="2" fontId="0" fillId="21" borderId="3" xfId="0" applyNumberFormat="1" applyFill="1" applyBorder="1"/>
    <xf numFmtId="0" fontId="0" fillId="21" borderId="14" xfId="0" applyFill="1" applyBorder="1"/>
    <xf numFmtId="0" fontId="0" fillId="21" borderId="20" xfId="0" applyFill="1" applyBorder="1"/>
    <xf numFmtId="0" fontId="0" fillId="21" borderId="15" xfId="0" applyFill="1" applyBorder="1"/>
    <xf numFmtId="0" fontId="0" fillId="21" borderId="34" xfId="0" applyFill="1" applyBorder="1"/>
    <xf numFmtId="0" fontId="0" fillId="21" borderId="9" xfId="0" applyFill="1" applyBorder="1"/>
    <xf numFmtId="0" fontId="0" fillId="21" borderId="16" xfId="0" applyFill="1" applyBorder="1"/>
    <xf numFmtId="0" fontId="0" fillId="21" borderId="21" xfId="0" applyFill="1" applyBorder="1"/>
    <xf numFmtId="0" fontId="0" fillId="21" borderId="17" xfId="0" applyFill="1" applyBorder="1"/>
    <xf numFmtId="0" fontId="0" fillId="28" borderId="0" xfId="0" applyFill="1"/>
    <xf numFmtId="0" fontId="36" fillId="28" borderId="0" xfId="0" applyFont="1" applyFill="1"/>
    <xf numFmtId="0" fontId="31" fillId="28" borderId="0" xfId="0" applyFont="1" applyFill="1"/>
    <xf numFmtId="167" fontId="27" fillId="31" borderId="59" xfId="0" applyNumberFormat="1" applyFont="1" applyFill="1" applyBorder="1" applyAlignment="1">
      <alignment horizontal="left"/>
    </xf>
    <xf numFmtId="2" fontId="32" fillId="31" borderId="2" xfId="0" applyNumberFormat="1" applyFont="1" applyFill="1" applyBorder="1" applyAlignment="1">
      <alignment horizontal="center"/>
    </xf>
    <xf numFmtId="2" fontId="27" fillId="31" borderId="63" xfId="0" applyNumberFormat="1" applyFont="1" applyFill="1" applyBorder="1" applyAlignment="1">
      <alignment horizontal="center"/>
    </xf>
    <xf numFmtId="2" fontId="27" fillId="31" borderId="62" xfId="0" applyNumberFormat="1" applyFont="1" applyFill="1" applyBorder="1" applyAlignment="1">
      <alignment horizontal="center"/>
    </xf>
    <xf numFmtId="2" fontId="27" fillId="31" borderId="2" xfId="0" applyNumberFormat="1" applyFont="1" applyFill="1" applyBorder="1" applyAlignment="1">
      <alignment horizontal="center"/>
    </xf>
    <xf numFmtId="2" fontId="32" fillId="31" borderId="62" xfId="0" applyNumberFormat="1" applyFont="1" applyFill="1" applyBorder="1" applyAlignment="1">
      <alignment horizontal="center"/>
    </xf>
    <xf numFmtId="0" fontId="32" fillId="31" borderId="64" xfId="0" applyFont="1" applyFill="1" applyBorder="1" applyAlignment="1">
      <alignment horizontal="center"/>
    </xf>
    <xf numFmtId="2" fontId="28" fillId="31" borderId="64" xfId="0" applyNumberFormat="1" applyFont="1" applyFill="1" applyBorder="1" applyAlignment="1">
      <alignment horizontal="center"/>
    </xf>
    <xf numFmtId="0" fontId="0" fillId="31" borderId="64" xfId="0" applyFill="1" applyBorder="1"/>
    <xf numFmtId="168" fontId="27" fillId="31" borderId="2" xfId="0" applyNumberFormat="1" applyFont="1" applyFill="1" applyBorder="1"/>
    <xf numFmtId="2" fontId="28" fillId="31" borderId="2" xfId="0" applyNumberFormat="1" applyFont="1" applyFill="1" applyBorder="1" applyAlignment="1">
      <alignment horizontal="center"/>
    </xf>
    <xf numFmtId="0" fontId="0" fillId="31" borderId="63" xfId="0" applyFill="1" applyBorder="1"/>
    <xf numFmtId="168" fontId="30" fillId="31" borderId="2" xfId="0" applyNumberFormat="1" applyFont="1" applyFill="1" applyBorder="1"/>
    <xf numFmtId="167" fontId="27" fillId="0" borderId="2" xfId="0" applyNumberFormat="1" applyFont="1" applyBorder="1" applyAlignment="1">
      <alignment horizontal="left"/>
    </xf>
    <xf numFmtId="167" fontId="27" fillId="31" borderId="2" xfId="0" applyNumberFormat="1" applyFont="1" applyFill="1" applyBorder="1" applyAlignment="1">
      <alignment horizontal="left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 applyAlignment="1">
      <alignment horizontal="center"/>
    </xf>
    <xf numFmtId="0" fontId="26" fillId="0" borderId="0" xfId="0" applyFont="1"/>
    <xf numFmtId="0" fontId="37" fillId="31" borderId="63" xfId="0" applyFont="1" applyFill="1" applyBorder="1"/>
    <xf numFmtId="0" fontId="22" fillId="2" borderId="3" xfId="0" applyFont="1" applyFill="1" applyBorder="1" applyAlignment="1" applyProtection="1">
      <alignment horizontal="right"/>
      <protection hidden="1"/>
    </xf>
    <xf numFmtId="0" fontId="0" fillId="0" borderId="4" xfId="0" applyBorder="1"/>
    <xf numFmtId="0" fontId="0" fillId="0" borderId="5" xfId="0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14" fontId="0" fillId="16" borderId="3" xfId="0" applyNumberFormat="1" applyFill="1" applyBorder="1" applyAlignment="1" applyProtection="1">
      <alignment horizontal="center"/>
      <protection hidden="1"/>
    </xf>
    <xf numFmtId="0" fontId="0" fillId="16" borderId="4" xfId="0" applyFill="1" applyBorder="1" applyAlignment="1" applyProtection="1">
      <alignment horizontal="center"/>
      <protection hidden="1"/>
    </xf>
    <xf numFmtId="0" fontId="0" fillId="16" borderId="5" xfId="0" applyFill="1" applyBorder="1" applyAlignment="1" applyProtection="1">
      <alignment horizontal="center"/>
      <protection hidden="1"/>
    </xf>
    <xf numFmtId="14" fontId="0" fillId="16" borderId="3" xfId="0" applyNumberFormat="1" applyFill="1" applyBorder="1" applyAlignment="1" applyProtection="1">
      <alignment horizontal="center"/>
      <protection locked="0" hidden="1"/>
    </xf>
    <xf numFmtId="0" fontId="0" fillId="16" borderId="4" xfId="0" applyFill="1" applyBorder="1" applyAlignment="1" applyProtection="1">
      <alignment horizontal="center"/>
      <protection locked="0" hidden="1"/>
    </xf>
    <xf numFmtId="0" fontId="0" fillId="16" borderId="5" xfId="0" applyFill="1" applyBorder="1" applyAlignment="1" applyProtection="1">
      <alignment horizontal="center"/>
      <protection locked="0" hidden="1"/>
    </xf>
    <xf numFmtId="0" fontId="0" fillId="16" borderId="3" xfId="0" applyFill="1" applyBorder="1" applyAlignment="1" applyProtection="1">
      <alignment horizontal="center"/>
      <protection locked="0" hidden="1"/>
    </xf>
  </cellXfs>
  <cellStyles count="4">
    <cellStyle name="Gut" xfId="3" builtinId="26"/>
    <cellStyle name="Hyperlink" xfId="2" xr:uid="{00000000-0005-0000-0000-000000000000}"/>
    <cellStyle name="Standard" xfId="0" builtinId="0"/>
    <cellStyle name="Umrechg_in_Min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A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F5A4-9BD7-47CA-87FF-3FF5646322E5}">
  <dimension ref="A1:R79"/>
  <sheetViews>
    <sheetView workbookViewId="0">
      <selection activeCell="B5" sqref="B5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v>0</v>
      </c>
      <c r="Q2" s="72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136" t="s">
        <v>120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37</v>
      </c>
    </row>
    <row r="4" spans="1:17" ht="16.5" customHeight="1" thickTop="1" thickBot="1" x14ac:dyDescent="0.25">
      <c r="A4" t="s">
        <v>11</v>
      </c>
      <c r="B4" s="37" t="s">
        <v>12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140">
        <v>2022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-131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DATE(B5,1,1)</f>
        <v>44562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5">
        <f>ABS(P2)</f>
        <v>0</v>
      </c>
      <c r="J9" s="125">
        <f>TIME(INT(L1),(L1-INT(L1))*100,0)</f>
        <v>0.29166666666666669</v>
      </c>
      <c r="K9" s="126">
        <f>SUM(B36:P36)+SUM(B68:Q68)</f>
        <v>1.5416666666666667</v>
      </c>
      <c r="L9" s="127">
        <f>K9+I10</f>
        <v>1.5416666666666667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-5.4583333333333321</v>
      </c>
      <c r="Q9" s="47">
        <f>ABS(P2)</f>
        <v>0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0</v>
      </c>
      <c r="J10" s="101">
        <f>TIME(INT(M1),(M1-INT(M1))*100,0)</f>
        <v>0.83333333333333337</v>
      </c>
      <c r="K10" s="100">
        <f>ABS(K9)</f>
        <v>1.5416666666666667</v>
      </c>
      <c r="L10" s="102">
        <f>ABS(L9)</f>
        <v>1.5416666666666667</v>
      </c>
      <c r="M10" s="110" t="e">
        <f>#REF!</f>
        <v>#REF!</v>
      </c>
      <c r="N10" s="112" t="e">
        <f>Q54</f>
        <v>#REF!</v>
      </c>
      <c r="O10" s="111">
        <f>ABS(P10)</f>
        <v>5.4583333333333321</v>
      </c>
      <c r="P10" s="1">
        <f>IF(P9&gt;O9,O9,P9)</f>
        <v>-5.4583333333333321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44562</v>
      </c>
      <c r="C11" s="16">
        <f t="shared" si="0"/>
        <v>44563</v>
      </c>
      <c r="D11" s="16">
        <f t="shared" si="0"/>
        <v>44564</v>
      </c>
      <c r="E11" s="16">
        <f t="shared" si="0"/>
        <v>44565</v>
      </c>
      <c r="F11" s="16">
        <f t="shared" si="0"/>
        <v>44566</v>
      </c>
      <c r="G11" s="16">
        <f t="shared" si="0"/>
        <v>44567</v>
      </c>
      <c r="H11" s="16">
        <f t="shared" si="0"/>
        <v>44568</v>
      </c>
      <c r="I11" s="16">
        <f t="shared" si="0"/>
        <v>44569</v>
      </c>
      <c r="J11" s="16">
        <f t="shared" si="0"/>
        <v>44570</v>
      </c>
      <c r="K11" s="16">
        <f t="shared" si="0"/>
        <v>44571</v>
      </c>
      <c r="L11" s="16">
        <f t="shared" si="0"/>
        <v>44572</v>
      </c>
      <c r="M11" s="16">
        <f t="shared" si="0"/>
        <v>44573</v>
      </c>
      <c r="N11" s="16">
        <f t="shared" si="0"/>
        <v>44574</v>
      </c>
      <c r="O11" s="16">
        <f t="shared" si="0"/>
        <v>44575</v>
      </c>
      <c r="P11" s="16">
        <f t="shared" si="0"/>
        <v>44576</v>
      </c>
      <c r="Q11" s="2"/>
    </row>
    <row r="12" spans="1:17" ht="16.149999999999999" customHeight="1" thickBot="1" x14ac:dyDescent="0.25">
      <c r="A12" s="6" t="s">
        <v>18</v>
      </c>
      <c r="B12" s="45">
        <f>B11</f>
        <v>44562</v>
      </c>
      <c r="C12" s="45">
        <f t="shared" ref="C12:P12" si="1">C11</f>
        <v>44563</v>
      </c>
      <c r="D12" s="45">
        <f t="shared" si="1"/>
        <v>44564</v>
      </c>
      <c r="E12" s="45">
        <f t="shared" si="1"/>
        <v>44565</v>
      </c>
      <c r="F12" s="45">
        <f t="shared" si="1"/>
        <v>44566</v>
      </c>
      <c r="G12" s="45">
        <f t="shared" si="1"/>
        <v>44567</v>
      </c>
      <c r="H12" s="45">
        <f t="shared" si="1"/>
        <v>44568</v>
      </c>
      <c r="I12" s="45">
        <f t="shared" si="1"/>
        <v>44569</v>
      </c>
      <c r="J12" s="45">
        <f t="shared" si="1"/>
        <v>44570</v>
      </c>
      <c r="K12" s="45">
        <f t="shared" si="1"/>
        <v>44571</v>
      </c>
      <c r="L12" s="45">
        <f t="shared" si="1"/>
        <v>44572</v>
      </c>
      <c r="M12" s="45">
        <f t="shared" si="1"/>
        <v>44573</v>
      </c>
      <c r="N12" s="45">
        <f t="shared" si="1"/>
        <v>44574</v>
      </c>
      <c r="O12" s="45">
        <f t="shared" si="1"/>
        <v>44575</v>
      </c>
      <c r="P12" s="45">
        <f t="shared" si="1"/>
        <v>44576</v>
      </c>
      <c r="Q12" s="2"/>
    </row>
    <row r="13" spans="1:17" ht="16.149999999999999" customHeight="1" x14ac:dyDescent="0.2">
      <c r="A13" s="6" t="s">
        <v>19</v>
      </c>
      <c r="B13" s="29"/>
      <c r="C13" s="29"/>
      <c r="D13" s="29">
        <v>7</v>
      </c>
      <c r="E13" s="29">
        <v>7</v>
      </c>
      <c r="F13" s="29">
        <v>7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"/>
    </row>
    <row r="14" spans="1:17" ht="16.149999999999999" customHeight="1" x14ac:dyDescent="0.2">
      <c r="A14" s="6" t="s">
        <v>20</v>
      </c>
      <c r="B14" s="29"/>
      <c r="C14" s="29"/>
      <c r="D14" s="29">
        <v>17</v>
      </c>
      <c r="E14" s="29">
        <v>14</v>
      </c>
      <c r="F14" s="29">
        <v>12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f t="shared" si="2"/>
        <v>0</v>
      </c>
      <c r="D15" s="68">
        <f t="shared" si="2"/>
        <v>0</v>
      </c>
      <c r="E15" s="68">
        <v>2.4500000000000002</v>
      </c>
      <c r="F15" s="277">
        <f>4.3-0.15</f>
        <v>4.1499999999999995</v>
      </c>
      <c r="G15" s="277">
        <f>9.3-0.15</f>
        <v>9.15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29" t="s">
        <v>23</v>
      </c>
      <c r="C16" s="29"/>
      <c r="D16" s="29"/>
      <c r="E16" s="29" t="s">
        <v>122</v>
      </c>
      <c r="F16" s="29" t="s">
        <v>122</v>
      </c>
      <c r="G16" s="29" t="s">
        <v>122</v>
      </c>
      <c r="H16" s="29"/>
      <c r="I16" s="29"/>
      <c r="J16" s="29"/>
      <c r="K16" s="29"/>
      <c r="L16" s="29"/>
      <c r="M16" s="29"/>
      <c r="N16" s="29"/>
      <c r="O16" s="29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"/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10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0</v>
      </c>
      <c r="C19" s="18">
        <f t="shared" si="3"/>
        <v>0</v>
      </c>
      <c r="D19" s="18">
        <f t="shared" si="3"/>
        <v>8</v>
      </c>
      <c r="E19" s="18">
        <f t="shared" si="3"/>
        <v>8</v>
      </c>
      <c r="F19" s="18">
        <f t="shared" si="3"/>
        <v>8</v>
      </c>
      <c r="G19" s="18">
        <f t="shared" si="3"/>
        <v>8</v>
      </c>
      <c r="H19" s="18">
        <f t="shared" si="3"/>
        <v>8</v>
      </c>
      <c r="I19" s="18">
        <f t="shared" si="3"/>
        <v>0</v>
      </c>
      <c r="J19" s="18">
        <f t="shared" si="3"/>
        <v>0</v>
      </c>
      <c r="K19" s="18">
        <f t="shared" si="3"/>
        <v>8</v>
      </c>
      <c r="L19" s="18">
        <f t="shared" si="3"/>
        <v>8</v>
      </c>
      <c r="M19" s="18">
        <f t="shared" si="3"/>
        <v>8</v>
      </c>
      <c r="N19" s="18">
        <f t="shared" si="3"/>
        <v>8</v>
      </c>
      <c r="O19" s="18">
        <f t="shared" si="3"/>
        <v>8</v>
      </c>
      <c r="P19" s="18">
        <f t="shared" si="3"/>
        <v>0</v>
      </c>
      <c r="Q19" s="2"/>
    </row>
    <row r="20" spans="1:17" hidden="1" x14ac:dyDescent="0.2">
      <c r="A20" s="17" t="s">
        <v>27</v>
      </c>
      <c r="B20" s="71">
        <f t="shared" ref="B20:P20" si="4">IF(B13-INT(B13)&gt;0.59,1,IF(B14-INT(B14)&gt;0.59,1,IF(B15-INT(B15)&gt;0.59,1,IF(B17-INT(B17)&gt;0.59,1,IF(B18-INT(B18)&gt;0.59,1,IF(B33-INT(B33)&gt;0.59,1,0))))))</f>
        <v>0</v>
      </c>
      <c r="C20" s="71">
        <f t="shared" si="4"/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0.29166666666666669</v>
      </c>
      <c r="E23" s="20">
        <f t="shared" si="7"/>
        <v>0.29166666666666669</v>
      </c>
      <c r="F23" s="21">
        <f t="shared" si="7"/>
        <v>0.29166666666666669</v>
      </c>
      <c r="G23" s="20">
        <f t="shared" si="7"/>
        <v>0</v>
      </c>
      <c r="H23" s="20">
        <f t="shared" si="7"/>
        <v>0</v>
      </c>
      <c r="I23" s="20">
        <f t="shared" si="7"/>
        <v>0</v>
      </c>
      <c r="J23" s="20">
        <f t="shared" si="7"/>
        <v>0</v>
      </c>
      <c r="K23" s="20">
        <f t="shared" si="7"/>
        <v>0</v>
      </c>
      <c r="L23" s="20">
        <f t="shared" si="7"/>
        <v>0</v>
      </c>
      <c r="M23" s="20">
        <f t="shared" si="7"/>
        <v>0</v>
      </c>
      <c r="N23" s="20">
        <f t="shared" si="7"/>
        <v>0</v>
      </c>
      <c r="O23" s="20">
        <f t="shared" si="7"/>
        <v>0</v>
      </c>
      <c r="P23" s="20">
        <f t="shared" si="7"/>
        <v>0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8">IF(AND(D23&gt;0,D23&lt;$J$9),$J$9,D23)</f>
        <v>0.29166666666666669</v>
      </c>
      <c r="E24" s="56">
        <f t="shared" si="8"/>
        <v>0.29166666666666669</v>
      </c>
      <c r="F24" s="56">
        <f t="shared" si="8"/>
        <v>0.29166666666666669</v>
      </c>
      <c r="G24" s="56">
        <f t="shared" si="8"/>
        <v>0</v>
      </c>
      <c r="H24" s="56">
        <f t="shared" si="8"/>
        <v>0</v>
      </c>
      <c r="I24" s="56">
        <f t="shared" si="8"/>
        <v>0</v>
      </c>
      <c r="J24" s="56">
        <f t="shared" si="8"/>
        <v>0</v>
      </c>
      <c r="K24" s="56">
        <f t="shared" si="8"/>
        <v>0</v>
      </c>
      <c r="L24" s="56">
        <f t="shared" si="8"/>
        <v>0</v>
      </c>
      <c r="M24" s="56">
        <f t="shared" si="8"/>
        <v>0</v>
      </c>
      <c r="N24" s="56">
        <f t="shared" si="8"/>
        <v>0</v>
      </c>
      <c r="O24" s="56">
        <f t="shared" si="8"/>
        <v>0</v>
      </c>
      <c r="P24" s="56">
        <f t="shared" si="8"/>
        <v>0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0.70833333333333337</v>
      </c>
      <c r="E25" s="20">
        <f t="shared" si="9"/>
        <v>0.58333333333333337</v>
      </c>
      <c r="F25" s="20">
        <f t="shared" si="9"/>
        <v>0.5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20">
        <f t="shared" si="9"/>
        <v>0</v>
      </c>
      <c r="O25" s="20">
        <f t="shared" si="9"/>
        <v>0</v>
      </c>
      <c r="P25" s="20">
        <f t="shared" si="9"/>
        <v>0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0.70833333333333337</v>
      </c>
      <c r="E26" s="56">
        <f t="shared" si="10"/>
        <v>0.58333333333333337</v>
      </c>
      <c r="F26" s="56">
        <f t="shared" si="10"/>
        <v>0.5</v>
      </c>
      <c r="G26" s="56">
        <f t="shared" si="10"/>
        <v>0</v>
      </c>
      <c r="H26" s="56">
        <f t="shared" si="10"/>
        <v>0</v>
      </c>
      <c r="I26" s="56">
        <f t="shared" si="10"/>
        <v>0</v>
      </c>
      <c r="J26" s="56">
        <f t="shared" si="10"/>
        <v>0</v>
      </c>
      <c r="K26" s="56">
        <f t="shared" si="10"/>
        <v>0</v>
      </c>
      <c r="L26" s="56">
        <f t="shared" si="10"/>
        <v>0</v>
      </c>
      <c r="M26" s="56">
        <f t="shared" si="10"/>
        <v>0</v>
      </c>
      <c r="N26" s="56">
        <f t="shared" si="10"/>
        <v>0</v>
      </c>
      <c r="O26" s="56">
        <f t="shared" si="10"/>
        <v>0</v>
      </c>
      <c r="P26" s="56">
        <f t="shared" si="10"/>
        <v>0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0.11458333333333333</v>
      </c>
      <c r="F27" s="21">
        <f t="shared" si="11"/>
        <v>0.17708333333333334</v>
      </c>
      <c r="G27" s="20">
        <f t="shared" si="11"/>
        <v>0.38541666666666669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0</v>
      </c>
      <c r="N28" s="20">
        <f t="shared" si="12"/>
        <v>0</v>
      </c>
      <c r="O28" s="20">
        <f t="shared" si="12"/>
        <v>0</v>
      </c>
      <c r="P28" s="20">
        <f t="shared" si="12"/>
        <v>0</v>
      </c>
    </row>
    <row r="29" spans="1:17" hidden="1" x14ac:dyDescent="0.2">
      <c r="A29" s="17" t="s">
        <v>13</v>
      </c>
      <c r="B29" s="20">
        <f t="shared" ref="B29:P29" si="13">TIME(INT(B19),(B19-INT(B19))*100,0)</f>
        <v>0</v>
      </c>
      <c r="C29" s="20">
        <f t="shared" si="13"/>
        <v>0</v>
      </c>
      <c r="D29" s="20">
        <f t="shared" si="13"/>
        <v>0.33333333333333331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</v>
      </c>
      <c r="J29" s="20">
        <f t="shared" si="13"/>
        <v>0</v>
      </c>
      <c r="K29" s="20">
        <f t="shared" si="13"/>
        <v>0.33333333333333331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</v>
      </c>
      <c r="Q29" s="2"/>
    </row>
    <row r="30" spans="1:17" ht="15" hidden="1" customHeight="1" x14ac:dyDescent="0.2">
      <c r="A30" s="17" t="s">
        <v>32</v>
      </c>
      <c r="B30" s="22">
        <f>B29</f>
        <v>0</v>
      </c>
      <c r="C30" s="22">
        <f>B30+C29</f>
        <v>0</v>
      </c>
      <c r="D30" s="22">
        <f t="shared" ref="D30:P30" si="14">C30+D29</f>
        <v>0.33333333333333331</v>
      </c>
      <c r="E30" s="22">
        <f t="shared" si="14"/>
        <v>0.66666666666666663</v>
      </c>
      <c r="F30" s="22">
        <f t="shared" si="14"/>
        <v>1</v>
      </c>
      <c r="G30" s="22">
        <f t="shared" si="14"/>
        <v>1.3333333333333333</v>
      </c>
      <c r="H30" s="22">
        <f t="shared" si="14"/>
        <v>1.6666666666666665</v>
      </c>
      <c r="I30" s="22">
        <f t="shared" si="14"/>
        <v>1.6666666666666665</v>
      </c>
      <c r="J30" s="22">
        <f t="shared" si="14"/>
        <v>1.6666666666666665</v>
      </c>
      <c r="K30" s="22">
        <f t="shared" si="14"/>
        <v>1.9999999999999998</v>
      </c>
      <c r="L30" s="22">
        <f t="shared" si="14"/>
        <v>2.333333333333333</v>
      </c>
      <c r="M30" s="22">
        <f t="shared" si="14"/>
        <v>2.6666666666666665</v>
      </c>
      <c r="N30" s="22">
        <f t="shared" si="14"/>
        <v>3</v>
      </c>
      <c r="O30" s="22">
        <f t="shared" si="14"/>
        <v>3.3333333333333335</v>
      </c>
      <c r="P30" s="66">
        <f t="shared" si="14"/>
        <v>3.3333333333333335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0.41666666666666669</v>
      </c>
      <c r="E31" s="22">
        <f t="shared" ref="E31:P31" si="15">E26-E24</f>
        <v>0.29166666666666669</v>
      </c>
      <c r="F31" s="22">
        <f t="shared" si="15"/>
        <v>0.20833333333333331</v>
      </c>
      <c r="G31" s="22">
        <f t="shared" si="15"/>
        <v>0</v>
      </c>
      <c r="H31" s="22">
        <f t="shared" si="15"/>
        <v>0</v>
      </c>
      <c r="I31" s="22">
        <f t="shared" si="15"/>
        <v>0</v>
      </c>
      <c r="J31" s="22">
        <f t="shared" si="15"/>
        <v>0</v>
      </c>
      <c r="K31" s="22">
        <f t="shared" si="15"/>
        <v>0</v>
      </c>
      <c r="L31" s="22">
        <f t="shared" si="15"/>
        <v>0</v>
      </c>
      <c r="M31" s="22">
        <f t="shared" si="15"/>
        <v>0</v>
      </c>
      <c r="N31" s="22">
        <f t="shared" si="15"/>
        <v>0</v>
      </c>
      <c r="O31" s="22">
        <f t="shared" si="15"/>
        <v>0</v>
      </c>
      <c r="P31" s="22">
        <f t="shared" si="15"/>
        <v>0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3.125E-2</v>
      </c>
      <c r="E32" s="74">
        <f t="shared" si="16"/>
        <v>2.0833333333333332E-2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0</v>
      </c>
      <c r="N32" s="74">
        <f t="shared" si="16"/>
        <v>0</v>
      </c>
      <c r="O32" s="74">
        <f t="shared" si="16"/>
        <v>0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7">HOUR(C32)+MINUTE(C32)/100</f>
        <v>0</v>
      </c>
      <c r="D33" s="275">
        <f t="shared" si="17"/>
        <v>0.45</v>
      </c>
      <c r="E33" s="276">
        <f t="shared" si="17"/>
        <v>0.3</v>
      </c>
      <c r="F33" s="280">
        <f t="shared" si="17"/>
        <v>0</v>
      </c>
      <c r="G33" s="280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</v>
      </c>
      <c r="N33" s="75">
        <f t="shared" si="17"/>
        <v>0</v>
      </c>
      <c r="O33" s="75">
        <f t="shared" si="17"/>
        <v>0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3.125E-2</v>
      </c>
      <c r="E34" s="76">
        <f t="shared" si="18"/>
        <v>2.0833333333333332E-2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0</v>
      </c>
      <c r="N34" s="76">
        <f t="shared" si="18"/>
        <v>0</v>
      </c>
      <c r="O34" s="76">
        <f t="shared" si="18"/>
        <v>0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</v>
      </c>
      <c r="D35" s="22">
        <f t="shared" si="19"/>
        <v>0.38541666666666669</v>
      </c>
      <c r="E35" s="22">
        <f t="shared" si="19"/>
        <v>0.38541666666666669</v>
      </c>
      <c r="F35" s="22">
        <f t="shared" si="19"/>
        <v>0.38541666666666663</v>
      </c>
      <c r="G35" s="22">
        <f t="shared" si="19"/>
        <v>0.38541666666666669</v>
      </c>
      <c r="H35" s="22">
        <f t="shared" si="19"/>
        <v>0</v>
      </c>
      <c r="I35" s="22">
        <f t="shared" si="19"/>
        <v>0</v>
      </c>
      <c r="J35" s="22">
        <f t="shared" si="19"/>
        <v>0</v>
      </c>
      <c r="K35" s="22">
        <f t="shared" si="19"/>
        <v>0</v>
      </c>
      <c r="L35" s="22">
        <f t="shared" si="19"/>
        <v>0</v>
      </c>
      <c r="M35" s="22">
        <f t="shared" si="19"/>
        <v>0</v>
      </c>
      <c r="N35" s="22">
        <f t="shared" si="19"/>
        <v>0</v>
      </c>
      <c r="O35" s="22">
        <f t="shared" si="19"/>
        <v>0</v>
      </c>
      <c r="P35" s="22">
        <f t="shared" si="19"/>
        <v>0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</v>
      </c>
      <c r="D36" s="57">
        <f t="shared" si="20"/>
        <v>0.38541666666666669</v>
      </c>
      <c r="E36" s="57">
        <f t="shared" si="20"/>
        <v>0.38541666666666669</v>
      </c>
      <c r="F36" s="57">
        <f t="shared" si="20"/>
        <v>0.38541666666666663</v>
      </c>
      <c r="G36" s="57">
        <f t="shared" si="20"/>
        <v>0.38541666666666669</v>
      </c>
      <c r="H36" s="57">
        <f t="shared" si="20"/>
        <v>0</v>
      </c>
      <c r="I36" s="57">
        <f t="shared" si="20"/>
        <v>0</v>
      </c>
      <c r="J36" s="57">
        <f t="shared" si="20"/>
        <v>0</v>
      </c>
      <c r="K36" s="57">
        <f t="shared" si="20"/>
        <v>0</v>
      </c>
      <c r="L36" s="57">
        <f t="shared" si="20"/>
        <v>0</v>
      </c>
      <c r="M36" s="57">
        <f t="shared" si="20"/>
        <v>0</v>
      </c>
      <c r="N36" s="57">
        <f t="shared" si="20"/>
        <v>0</v>
      </c>
      <c r="O36" s="57">
        <f t="shared" si="20"/>
        <v>0</v>
      </c>
      <c r="P36" s="57">
        <f t="shared" si="20"/>
        <v>0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0</v>
      </c>
      <c r="D37" s="25">
        <f t="shared" si="21"/>
        <v>9.15</v>
      </c>
      <c r="E37" s="25">
        <f t="shared" si="21"/>
        <v>9.15</v>
      </c>
      <c r="F37" s="25">
        <f t="shared" si="21"/>
        <v>9.15</v>
      </c>
      <c r="G37" s="25">
        <f t="shared" si="21"/>
        <v>9.15</v>
      </c>
      <c r="H37" s="25">
        <f t="shared" si="21"/>
        <v>0</v>
      </c>
      <c r="I37" s="25">
        <f t="shared" si="21"/>
        <v>0</v>
      </c>
      <c r="J37" s="25">
        <f t="shared" si="21"/>
        <v>0</v>
      </c>
      <c r="K37" s="25">
        <f t="shared" si="21"/>
        <v>0</v>
      </c>
      <c r="L37" s="25">
        <f t="shared" si="21"/>
        <v>0</v>
      </c>
      <c r="M37" s="25">
        <f t="shared" si="21"/>
        <v>0</v>
      </c>
      <c r="N37" s="25">
        <f t="shared" si="21"/>
        <v>0</v>
      </c>
      <c r="O37" s="25">
        <f t="shared" si="21"/>
        <v>0</v>
      </c>
      <c r="P37" s="25">
        <f t="shared" si="21"/>
        <v>0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0</v>
      </c>
      <c r="C38" s="22">
        <f t="shared" si="22"/>
        <v>0</v>
      </c>
      <c r="D38" s="22">
        <f t="shared" si="22"/>
        <v>5.208333333333337E-2</v>
      </c>
      <c r="E38" s="22">
        <f t="shared" si="22"/>
        <v>5.208333333333337E-2</v>
      </c>
      <c r="F38" s="22">
        <f t="shared" si="22"/>
        <v>5.2083333333333315E-2</v>
      </c>
      <c r="G38" s="22">
        <f t="shared" si="22"/>
        <v>5.208333333333337E-2</v>
      </c>
      <c r="H38" s="22">
        <f t="shared" si="22"/>
        <v>-0.33333333333333331</v>
      </c>
      <c r="I38" s="22">
        <f t="shared" si="22"/>
        <v>0</v>
      </c>
      <c r="J38" s="22">
        <f t="shared" si="22"/>
        <v>0</v>
      </c>
      <c r="K38" s="22">
        <f t="shared" si="22"/>
        <v>-0.33333333333333331</v>
      </c>
      <c r="L38" s="22">
        <f t="shared" si="22"/>
        <v>-0.33333333333333331</v>
      </c>
      <c r="M38" s="22">
        <f t="shared" si="22"/>
        <v>-0.33333333333333331</v>
      </c>
      <c r="N38" s="22">
        <f t="shared" si="22"/>
        <v>-0.33333333333333331</v>
      </c>
      <c r="O38" s="22">
        <f t="shared" si="22"/>
        <v>-0.33333333333333331</v>
      </c>
      <c r="P38" s="22">
        <f t="shared" si="22"/>
        <v>0</v>
      </c>
      <c r="Q38" s="2"/>
    </row>
    <row r="39" spans="1:17" s="24" customFormat="1" ht="14.25" thickTop="1" thickBot="1" x14ac:dyDescent="0.25">
      <c r="A39" s="24" t="s">
        <v>40</v>
      </c>
      <c r="B39" s="26">
        <f t="shared" ref="B39:P39" si="23">SIGN(B38)*(HOUR(ABS(B38))+MINUTE(ABS(B38))/100)</f>
        <v>0</v>
      </c>
      <c r="C39" s="26">
        <f t="shared" si="23"/>
        <v>0</v>
      </c>
      <c r="D39" s="278">
        <f t="shared" si="23"/>
        <v>1.1499999999999999</v>
      </c>
      <c r="E39" s="278">
        <f t="shared" si="23"/>
        <v>1.1499999999999999</v>
      </c>
      <c r="F39" s="278">
        <f t="shared" si="23"/>
        <v>1.1499999999999999</v>
      </c>
      <c r="G39" s="278">
        <f t="shared" si="23"/>
        <v>1.1499999999999999</v>
      </c>
      <c r="H39" s="279">
        <f t="shared" si="23"/>
        <v>-8</v>
      </c>
      <c r="I39" s="26">
        <f t="shared" si="23"/>
        <v>0</v>
      </c>
      <c r="J39" s="26">
        <f t="shared" si="23"/>
        <v>0</v>
      </c>
      <c r="K39" s="26">
        <f t="shared" si="23"/>
        <v>-8</v>
      </c>
      <c r="L39" s="26">
        <f t="shared" si="23"/>
        <v>-8</v>
      </c>
      <c r="M39" s="26">
        <f t="shared" si="23"/>
        <v>-8</v>
      </c>
      <c r="N39" s="26">
        <f t="shared" si="23"/>
        <v>-8</v>
      </c>
      <c r="O39" s="26">
        <f t="shared" si="23"/>
        <v>-8</v>
      </c>
      <c r="P39" s="27">
        <f t="shared" si="23"/>
        <v>0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0</v>
      </c>
      <c r="C40" s="22">
        <f t="shared" ref="C40:P40" si="24">C38+B40</f>
        <v>0</v>
      </c>
      <c r="D40" s="22">
        <f t="shared" si="24"/>
        <v>5.208333333333337E-2</v>
      </c>
      <c r="E40" s="22">
        <f t="shared" si="24"/>
        <v>0.10416666666666674</v>
      </c>
      <c r="F40" s="22">
        <f t="shared" si="24"/>
        <v>0.15625000000000006</v>
      </c>
      <c r="G40" s="22">
        <f t="shared" si="24"/>
        <v>0.20833333333333343</v>
      </c>
      <c r="H40" s="22">
        <f t="shared" si="24"/>
        <v>-0.12499999999999989</v>
      </c>
      <c r="I40" s="22">
        <f t="shared" si="24"/>
        <v>-0.12499999999999989</v>
      </c>
      <c r="J40" s="22">
        <f t="shared" si="24"/>
        <v>-0.12499999999999989</v>
      </c>
      <c r="K40" s="22">
        <f t="shared" si="24"/>
        <v>-0.4583333333333332</v>
      </c>
      <c r="L40" s="22">
        <f t="shared" si="24"/>
        <v>-0.79166666666666652</v>
      </c>
      <c r="M40" s="22">
        <f t="shared" si="24"/>
        <v>-1.1249999999999998</v>
      </c>
      <c r="N40" s="22">
        <f t="shared" si="24"/>
        <v>-1.458333333333333</v>
      </c>
      <c r="O40" s="22">
        <f t="shared" si="24"/>
        <v>-1.7916666666666663</v>
      </c>
      <c r="P40" s="66">
        <f t="shared" si="24"/>
        <v>-1.7916666666666663</v>
      </c>
      <c r="Q40" s="2"/>
    </row>
    <row r="41" spans="1:17" ht="16.149999999999999" customHeight="1" thickTop="1" x14ac:dyDescent="0.2">
      <c r="A41" s="24" t="s">
        <v>42</v>
      </c>
      <c r="B41" s="28">
        <f t="shared" ref="B41:P41" si="25">SIGN(B40)*(DAY(ABS(B40))*24+HOUR(ABS(B40))+MINUTE(ABS(B40))/100)</f>
        <v>0</v>
      </c>
      <c r="C41" s="28">
        <f t="shared" si="25"/>
        <v>0</v>
      </c>
      <c r="D41" s="28">
        <f t="shared" si="25"/>
        <v>1.1499999999999999</v>
      </c>
      <c r="E41" s="28">
        <f t="shared" si="25"/>
        <v>2.2999999999999998</v>
      </c>
      <c r="F41" s="28">
        <f t="shared" si="25"/>
        <v>3.45</v>
      </c>
      <c r="G41" s="28">
        <f t="shared" si="25"/>
        <v>5</v>
      </c>
      <c r="H41" s="28">
        <f t="shared" si="25"/>
        <v>-3</v>
      </c>
      <c r="I41" s="28">
        <f t="shared" si="25"/>
        <v>-3</v>
      </c>
      <c r="J41" s="28">
        <f t="shared" si="25"/>
        <v>-3</v>
      </c>
      <c r="K41" s="28">
        <f t="shared" si="25"/>
        <v>-11</v>
      </c>
      <c r="L41" s="28">
        <f t="shared" si="25"/>
        <v>-19</v>
      </c>
      <c r="M41" s="28">
        <f t="shared" si="25"/>
        <v>-27</v>
      </c>
      <c r="N41" s="28">
        <f t="shared" si="25"/>
        <v>-35</v>
      </c>
      <c r="O41" s="28">
        <f t="shared" si="25"/>
        <v>-43</v>
      </c>
      <c r="P41" s="28">
        <f t="shared" si="25"/>
        <v>-43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44577</v>
      </c>
      <c r="C43" s="16">
        <f t="shared" si="27"/>
        <v>44578</v>
      </c>
      <c r="D43" s="16">
        <f t="shared" si="27"/>
        <v>44579</v>
      </c>
      <c r="E43" s="16">
        <f t="shared" si="27"/>
        <v>44580</v>
      </c>
      <c r="F43" s="16">
        <f t="shared" si="27"/>
        <v>44581</v>
      </c>
      <c r="G43" s="16">
        <f t="shared" si="27"/>
        <v>44582</v>
      </c>
      <c r="H43" s="16">
        <f t="shared" si="27"/>
        <v>44583</v>
      </c>
      <c r="I43" s="16">
        <f t="shared" si="27"/>
        <v>44584</v>
      </c>
      <c r="J43" s="16">
        <f t="shared" si="27"/>
        <v>44585</v>
      </c>
      <c r="K43" s="16">
        <f t="shared" si="27"/>
        <v>44586</v>
      </c>
      <c r="L43" s="16">
        <f t="shared" si="27"/>
        <v>44587</v>
      </c>
      <c r="M43" s="16">
        <f t="shared" si="27"/>
        <v>44588</v>
      </c>
      <c r="N43" s="16">
        <f t="shared" si="27"/>
        <v>44589</v>
      </c>
      <c r="O43" s="16">
        <f>IF(MONTH($B$9+COLUMN(O45)+13)=MONTH($B$9),$B$9+COLUMN(O45)+13,"")</f>
        <v>44590</v>
      </c>
      <c r="P43" s="16">
        <f>IF(MONTH($B$9+COLUMN(P45)+13)=MONTH($B$9),$B$9+COLUMN(P45)+13,"")</f>
        <v>44591</v>
      </c>
      <c r="Q43" s="16">
        <f>IF(MONTH($B$9+COLUMN(Q45)+13)=MONTH($B$9),$B$9+COLUMN(Q45)+13,"")</f>
        <v>44592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44577</v>
      </c>
      <c r="C44" s="45">
        <f t="shared" si="28"/>
        <v>44578</v>
      </c>
      <c r="D44" s="45">
        <f t="shared" si="28"/>
        <v>44579</v>
      </c>
      <c r="E44" s="45">
        <f t="shared" si="28"/>
        <v>44580</v>
      </c>
      <c r="F44" s="45">
        <f t="shared" si="28"/>
        <v>44581</v>
      </c>
      <c r="G44" s="45">
        <f t="shared" si="28"/>
        <v>44582</v>
      </c>
      <c r="H44" s="45">
        <f t="shared" si="28"/>
        <v>44583</v>
      </c>
      <c r="I44" s="45">
        <f t="shared" si="28"/>
        <v>44584</v>
      </c>
      <c r="J44" s="45">
        <f t="shared" si="28"/>
        <v>44585</v>
      </c>
      <c r="K44" s="45">
        <f t="shared" si="28"/>
        <v>44586</v>
      </c>
      <c r="L44" s="45">
        <f t="shared" si="28"/>
        <v>44587</v>
      </c>
      <c r="M44" s="45">
        <f t="shared" si="28"/>
        <v>44588</v>
      </c>
      <c r="N44" s="45">
        <f t="shared" si="28"/>
        <v>44589</v>
      </c>
      <c r="O44" s="45">
        <f t="shared" si="28"/>
        <v>44590</v>
      </c>
      <c r="P44" s="45">
        <f t="shared" si="28"/>
        <v>44591</v>
      </c>
      <c r="Q44" s="45">
        <f t="shared" si="28"/>
        <v>44592</v>
      </c>
    </row>
    <row r="45" spans="1:17" ht="16.149999999999999" customHeight="1" x14ac:dyDescent="0.2">
      <c r="A45" s="6" t="s">
        <v>19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0</v>
      </c>
      <c r="O47" s="68">
        <f t="shared" si="29"/>
        <v>0</v>
      </c>
      <c r="P47" s="68">
        <f t="shared" si="29"/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8" ht="16.149999999999999" customHeight="1" x14ac:dyDescent="0.2">
      <c r="A49" s="6" t="s">
        <v>24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t="13.5" hidden="1" thickBot="1" x14ac:dyDescent="0.25">
      <c r="A51" s="17" t="s">
        <v>26</v>
      </c>
      <c r="B51" s="18">
        <f t="shared" ref="B51:N51" si="30">IF(OR(WEEKDAY(B44)=7,WEEKDAY(B44)=1,B48="gF"),0,$I$1)</f>
        <v>0</v>
      </c>
      <c r="C51" s="18">
        <f t="shared" si="30"/>
        <v>8</v>
      </c>
      <c r="D51" s="18">
        <f t="shared" si="30"/>
        <v>8</v>
      </c>
      <c r="E51" s="18">
        <f t="shared" si="30"/>
        <v>8</v>
      </c>
      <c r="F51" s="18">
        <f t="shared" si="30"/>
        <v>8</v>
      </c>
      <c r="G51" s="18">
        <f t="shared" si="30"/>
        <v>8</v>
      </c>
      <c r="H51" s="18">
        <f t="shared" si="30"/>
        <v>0</v>
      </c>
      <c r="I51" s="18">
        <f t="shared" si="30"/>
        <v>0</v>
      </c>
      <c r="J51" s="18">
        <f t="shared" si="30"/>
        <v>8</v>
      </c>
      <c r="K51" s="18">
        <f t="shared" si="30"/>
        <v>8</v>
      </c>
      <c r="L51" s="18">
        <f t="shared" si="30"/>
        <v>8</v>
      </c>
      <c r="M51" s="18">
        <f t="shared" si="30"/>
        <v>8</v>
      </c>
      <c r="N51" s="18">
        <f t="shared" si="30"/>
        <v>8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8</v>
      </c>
    </row>
    <row r="52" spans="1:18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</v>
      </c>
      <c r="C55" s="20">
        <f t="shared" si="34"/>
        <v>0</v>
      </c>
      <c r="D55" s="20">
        <f t="shared" si="34"/>
        <v>0</v>
      </c>
      <c r="E55" s="20">
        <f t="shared" si="34"/>
        <v>0</v>
      </c>
      <c r="F55" s="21">
        <f t="shared" si="34"/>
        <v>0</v>
      </c>
      <c r="G55" s="20">
        <f t="shared" si="34"/>
        <v>0</v>
      </c>
      <c r="H55" s="20">
        <f t="shared" si="34"/>
        <v>0</v>
      </c>
      <c r="I55" s="20">
        <f t="shared" si="34"/>
        <v>0</v>
      </c>
      <c r="J55" s="20">
        <f t="shared" si="34"/>
        <v>0</v>
      </c>
      <c r="K55" s="20">
        <f t="shared" si="34"/>
        <v>0</v>
      </c>
      <c r="L55" s="20">
        <f t="shared" si="34"/>
        <v>0</v>
      </c>
      <c r="M55" s="20">
        <f t="shared" si="34"/>
        <v>0</v>
      </c>
      <c r="N55" s="20">
        <f t="shared" si="34"/>
        <v>0</v>
      </c>
      <c r="O55" s="20">
        <f t="shared" si="34"/>
        <v>0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5">IF(AND(D55&gt;0,D55&lt;$J$9),$J$9,D55)</f>
        <v>0</v>
      </c>
      <c r="E56" s="56">
        <f t="shared" si="35"/>
        <v>0</v>
      </c>
      <c r="F56" s="56">
        <f t="shared" si="35"/>
        <v>0</v>
      </c>
      <c r="G56" s="56">
        <f t="shared" si="35"/>
        <v>0</v>
      </c>
      <c r="H56" s="56">
        <f t="shared" si="35"/>
        <v>0</v>
      </c>
      <c r="I56" s="56">
        <f t="shared" si="35"/>
        <v>0</v>
      </c>
      <c r="J56" s="56">
        <f t="shared" si="35"/>
        <v>0</v>
      </c>
      <c r="K56" s="56">
        <f t="shared" si="35"/>
        <v>0</v>
      </c>
      <c r="L56" s="56">
        <f t="shared" si="35"/>
        <v>0</v>
      </c>
      <c r="M56" s="56">
        <f t="shared" si="35"/>
        <v>0</v>
      </c>
      <c r="N56" s="56">
        <f t="shared" si="35"/>
        <v>0</v>
      </c>
      <c r="O56" s="56">
        <f t="shared" si="35"/>
        <v>0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</v>
      </c>
      <c r="C58" s="56">
        <f t="shared" si="37"/>
        <v>0</v>
      </c>
      <c r="D58" s="56">
        <f t="shared" si="37"/>
        <v>0</v>
      </c>
      <c r="E58" s="56">
        <f t="shared" si="37"/>
        <v>0</v>
      </c>
      <c r="F58" s="56">
        <f t="shared" si="37"/>
        <v>0</v>
      </c>
      <c r="G58" s="56">
        <f t="shared" si="37"/>
        <v>0</v>
      </c>
      <c r="H58" s="56">
        <f t="shared" si="37"/>
        <v>0</v>
      </c>
      <c r="I58" s="56">
        <f t="shared" si="37"/>
        <v>0</v>
      </c>
      <c r="J58" s="56">
        <f t="shared" si="37"/>
        <v>0</v>
      </c>
      <c r="K58" s="56">
        <f t="shared" si="37"/>
        <v>0</v>
      </c>
      <c r="L58" s="56">
        <f t="shared" si="37"/>
        <v>0</v>
      </c>
      <c r="M58" s="56">
        <f t="shared" si="37"/>
        <v>0</v>
      </c>
      <c r="N58" s="56">
        <f t="shared" si="37"/>
        <v>0</v>
      </c>
      <c r="O58" s="56">
        <f t="shared" si="37"/>
        <v>0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0</v>
      </c>
      <c r="C60" s="20">
        <f t="shared" si="39"/>
        <v>0</v>
      </c>
      <c r="D60" s="20">
        <f t="shared" si="39"/>
        <v>0</v>
      </c>
      <c r="E60" s="20">
        <f t="shared" si="39"/>
        <v>0</v>
      </c>
      <c r="F60" s="20">
        <f t="shared" si="39"/>
        <v>0</v>
      </c>
      <c r="G60" s="20">
        <f t="shared" si="39"/>
        <v>0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0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t="13.5" hidden="1" thickBot="1" x14ac:dyDescent="0.25">
      <c r="A61" s="17" t="s">
        <v>13</v>
      </c>
      <c r="B61" s="20">
        <f t="shared" ref="B61:Q61" si="40">TIME(INT(B51),(B51-INT(B51))*100,0)</f>
        <v>0</v>
      </c>
      <c r="C61" s="20">
        <f t="shared" si="40"/>
        <v>0.33333333333333331</v>
      </c>
      <c r="D61" s="20">
        <f t="shared" si="40"/>
        <v>0.33333333333333331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0.33333333333333331</v>
      </c>
      <c r="H61" s="20">
        <f t="shared" si="40"/>
        <v>0</v>
      </c>
      <c r="I61" s="20">
        <f t="shared" si="40"/>
        <v>0</v>
      </c>
      <c r="J61" s="20">
        <f t="shared" si="40"/>
        <v>0.33333333333333331</v>
      </c>
      <c r="K61" s="20">
        <f t="shared" si="40"/>
        <v>0.33333333333333331</v>
      </c>
      <c r="L61" s="20">
        <f t="shared" si="40"/>
        <v>0.33333333333333331</v>
      </c>
      <c r="M61" s="20">
        <f t="shared" si="40"/>
        <v>0.33333333333333331</v>
      </c>
      <c r="N61" s="20">
        <f t="shared" si="40"/>
        <v>0.33333333333333331</v>
      </c>
      <c r="O61" s="20">
        <f t="shared" si="40"/>
        <v>0</v>
      </c>
      <c r="P61" s="20">
        <f t="shared" si="40"/>
        <v>0</v>
      </c>
      <c r="Q61" s="20">
        <f t="shared" si="40"/>
        <v>0.33333333333333331</v>
      </c>
    </row>
    <row r="62" spans="1:18" ht="15" hidden="1" customHeight="1" x14ac:dyDescent="0.2">
      <c r="A62" s="17" t="s">
        <v>32</v>
      </c>
      <c r="B62" s="66">
        <f>B61+P30</f>
        <v>3.3333333333333335</v>
      </c>
      <c r="C62" s="22">
        <f t="shared" ref="C62:Q62" si="41">B62+C61</f>
        <v>3.666666666666667</v>
      </c>
      <c r="D62" s="22">
        <f t="shared" si="41"/>
        <v>4</v>
      </c>
      <c r="E62" s="22">
        <f t="shared" si="41"/>
        <v>4.333333333333333</v>
      </c>
      <c r="F62" s="22">
        <f t="shared" si="41"/>
        <v>4.6666666666666661</v>
      </c>
      <c r="G62" s="22">
        <f t="shared" si="41"/>
        <v>4.9999999999999991</v>
      </c>
      <c r="H62" s="22">
        <f t="shared" si="41"/>
        <v>4.9999999999999991</v>
      </c>
      <c r="I62" s="22">
        <f t="shared" si="41"/>
        <v>4.9999999999999991</v>
      </c>
      <c r="J62" s="22">
        <f t="shared" si="41"/>
        <v>5.3333333333333321</v>
      </c>
      <c r="K62" s="22">
        <f t="shared" si="41"/>
        <v>5.6666666666666652</v>
      </c>
      <c r="L62" s="22">
        <f t="shared" si="41"/>
        <v>5.9999999999999982</v>
      </c>
      <c r="M62" s="22">
        <f t="shared" si="41"/>
        <v>6.3333333333333313</v>
      </c>
      <c r="N62" s="22">
        <f t="shared" si="41"/>
        <v>6.6666666666666643</v>
      </c>
      <c r="O62" s="22">
        <f t="shared" si="41"/>
        <v>6.6666666666666643</v>
      </c>
      <c r="P62" s="22">
        <f t="shared" si="41"/>
        <v>6.6666666666666643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-0.29166666666666669</v>
      </c>
      <c r="C63" s="22">
        <f t="shared" si="42"/>
        <v>-0.29166666666666669</v>
      </c>
      <c r="D63" s="22">
        <f t="shared" si="42"/>
        <v>0</v>
      </c>
      <c r="E63" s="22">
        <f t="shared" si="42"/>
        <v>0</v>
      </c>
      <c r="F63" s="22">
        <f t="shared" si="42"/>
        <v>0</v>
      </c>
      <c r="G63" s="22">
        <f t="shared" si="42"/>
        <v>0</v>
      </c>
      <c r="H63" s="22">
        <f t="shared" si="42"/>
        <v>0</v>
      </c>
      <c r="I63" s="22">
        <f t="shared" si="42"/>
        <v>0</v>
      </c>
      <c r="J63" s="22">
        <f t="shared" si="42"/>
        <v>0</v>
      </c>
      <c r="K63" s="22">
        <f t="shared" si="42"/>
        <v>0</v>
      </c>
      <c r="L63" s="22">
        <f t="shared" si="42"/>
        <v>0</v>
      </c>
      <c r="M63" s="22">
        <f t="shared" si="42"/>
        <v>0</v>
      </c>
      <c r="N63" s="22">
        <f t="shared" si="42"/>
        <v>0</v>
      </c>
      <c r="O63" s="22">
        <f t="shared" si="42"/>
        <v>0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0</v>
      </c>
      <c r="C64" s="74">
        <f t="shared" si="43"/>
        <v>0</v>
      </c>
      <c r="D64" s="74">
        <f t="shared" si="43"/>
        <v>0</v>
      </c>
      <c r="E64" s="74">
        <f t="shared" si="43"/>
        <v>0</v>
      </c>
      <c r="F64" s="74">
        <f t="shared" si="43"/>
        <v>0</v>
      </c>
      <c r="G64" s="74">
        <f t="shared" si="43"/>
        <v>0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0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</v>
      </c>
      <c r="C65" s="75">
        <f t="shared" si="44"/>
        <v>0</v>
      </c>
      <c r="D65" s="75">
        <f t="shared" si="44"/>
        <v>0</v>
      </c>
      <c r="E65" s="75">
        <f t="shared" si="44"/>
        <v>0</v>
      </c>
      <c r="F65" s="75">
        <f t="shared" si="44"/>
        <v>0</v>
      </c>
      <c r="G65" s="75">
        <f t="shared" si="44"/>
        <v>0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 t="shared" ref="B66:P66" si="45">TIME(INT(B65),(B65-INT(B65))*100,0)</f>
        <v>0</v>
      </c>
      <c r="C66" s="76">
        <f t="shared" si="45"/>
        <v>0</v>
      </c>
      <c r="D66" s="76">
        <f t="shared" si="45"/>
        <v>0</v>
      </c>
      <c r="E66" s="76">
        <f t="shared" si="45"/>
        <v>0</v>
      </c>
      <c r="F66" s="76">
        <f t="shared" si="45"/>
        <v>0</v>
      </c>
      <c r="G66" s="76">
        <f t="shared" si="45"/>
        <v>0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0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 t="shared" ref="B67:P67" si="46">IF(B52=1,0,IF(B58&gt;B56,B58-B56-B66+B59,B59))</f>
        <v>0</v>
      </c>
      <c r="C67" s="22">
        <f t="shared" si="46"/>
        <v>0</v>
      </c>
      <c r="D67" s="22">
        <f t="shared" si="46"/>
        <v>0</v>
      </c>
      <c r="E67" s="22">
        <f t="shared" si="46"/>
        <v>0</v>
      </c>
      <c r="F67" s="22">
        <f t="shared" si="46"/>
        <v>0</v>
      </c>
      <c r="G67" s="22">
        <f t="shared" si="46"/>
        <v>0</v>
      </c>
      <c r="H67" s="22">
        <f t="shared" si="46"/>
        <v>0</v>
      </c>
      <c r="I67" s="22">
        <f t="shared" si="46"/>
        <v>0</v>
      </c>
      <c r="J67" s="22">
        <f t="shared" si="46"/>
        <v>0</v>
      </c>
      <c r="K67" s="22">
        <f t="shared" si="46"/>
        <v>0</v>
      </c>
      <c r="L67" s="22">
        <f t="shared" si="46"/>
        <v>0</v>
      </c>
      <c r="M67" s="22">
        <f t="shared" si="46"/>
        <v>0</v>
      </c>
      <c r="N67" s="22">
        <f t="shared" si="46"/>
        <v>0</v>
      </c>
      <c r="O67" s="22">
        <f t="shared" si="46"/>
        <v>0</v>
      </c>
      <c r="P67" s="22">
        <f t="shared" si="46"/>
        <v>0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</v>
      </c>
      <c r="C68" s="57">
        <f t="shared" si="47"/>
        <v>0</v>
      </c>
      <c r="D68" s="57">
        <f t="shared" si="47"/>
        <v>0</v>
      </c>
      <c r="E68" s="57">
        <f t="shared" si="47"/>
        <v>0</v>
      </c>
      <c r="F68" s="57">
        <f t="shared" si="47"/>
        <v>0</v>
      </c>
      <c r="G68" s="57">
        <f t="shared" si="47"/>
        <v>0</v>
      </c>
      <c r="H68" s="57">
        <f t="shared" si="47"/>
        <v>0</v>
      </c>
      <c r="I68" s="57">
        <f t="shared" si="47"/>
        <v>0</v>
      </c>
      <c r="J68" s="57">
        <f t="shared" si="47"/>
        <v>0</v>
      </c>
      <c r="K68" s="57">
        <f t="shared" si="47"/>
        <v>0</v>
      </c>
      <c r="L68" s="57">
        <f t="shared" si="47"/>
        <v>0</v>
      </c>
      <c r="M68" s="57">
        <f t="shared" si="47"/>
        <v>0</v>
      </c>
      <c r="N68" s="57">
        <f t="shared" si="47"/>
        <v>0</v>
      </c>
      <c r="O68" s="57">
        <f t="shared" si="47"/>
        <v>0</v>
      </c>
      <c r="P68" s="57">
        <f t="shared" si="47"/>
        <v>0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 t="shared" ref="B69:Q69" si="48">HOUR(B68)+MINUTE(B68)/100</f>
        <v>0</v>
      </c>
      <c r="C69" s="25">
        <f t="shared" si="48"/>
        <v>0</v>
      </c>
      <c r="D69" s="25">
        <f t="shared" si="48"/>
        <v>0</v>
      </c>
      <c r="E69" s="25">
        <f t="shared" si="48"/>
        <v>0</v>
      </c>
      <c r="F69" s="25">
        <f t="shared" si="48"/>
        <v>0</v>
      </c>
      <c r="G69" s="25">
        <f t="shared" si="48"/>
        <v>0</v>
      </c>
      <c r="H69" s="25">
        <f t="shared" si="48"/>
        <v>0</v>
      </c>
      <c r="I69" s="25">
        <f t="shared" si="48"/>
        <v>0</v>
      </c>
      <c r="J69" s="25">
        <f t="shared" si="48"/>
        <v>0</v>
      </c>
      <c r="K69" s="25">
        <f t="shared" si="48"/>
        <v>0</v>
      </c>
      <c r="L69" s="25">
        <f t="shared" si="48"/>
        <v>0</v>
      </c>
      <c r="M69" s="25">
        <f t="shared" si="48"/>
        <v>0</v>
      </c>
      <c r="N69" s="25">
        <f t="shared" si="48"/>
        <v>0</v>
      </c>
      <c r="O69" s="25">
        <f t="shared" si="48"/>
        <v>0</v>
      </c>
      <c r="P69" s="25">
        <f t="shared" si="48"/>
        <v>0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P70" si="49">B68-B61</f>
        <v>0</v>
      </c>
      <c r="C70" s="22">
        <f t="shared" si="49"/>
        <v>-0.33333333333333331</v>
      </c>
      <c r="D70" s="22">
        <f t="shared" si="49"/>
        <v>-0.33333333333333331</v>
      </c>
      <c r="E70" s="22">
        <f t="shared" si="49"/>
        <v>-0.33333333333333331</v>
      </c>
      <c r="F70" s="22">
        <f t="shared" si="49"/>
        <v>-0.33333333333333331</v>
      </c>
      <c r="G70" s="22">
        <f t="shared" si="49"/>
        <v>-0.33333333333333331</v>
      </c>
      <c r="H70" s="22">
        <f t="shared" si="49"/>
        <v>0</v>
      </c>
      <c r="I70" s="22">
        <f t="shared" si="49"/>
        <v>0</v>
      </c>
      <c r="J70" s="22">
        <f t="shared" si="49"/>
        <v>-0.33333333333333331</v>
      </c>
      <c r="K70" s="22">
        <f t="shared" si="49"/>
        <v>-0.33333333333333331</v>
      </c>
      <c r="L70" s="22">
        <f t="shared" si="49"/>
        <v>-0.33333333333333331</v>
      </c>
      <c r="M70" s="22">
        <f t="shared" si="49"/>
        <v>-0.33333333333333331</v>
      </c>
      <c r="N70" s="22">
        <f t="shared" si="49"/>
        <v>-0.33333333333333331</v>
      </c>
      <c r="O70" s="22">
        <f t="shared" si="49"/>
        <v>0</v>
      </c>
      <c r="P70" s="22">
        <f t="shared" si="49"/>
        <v>0</v>
      </c>
      <c r="Q70" s="22">
        <f>Q68-Q61</f>
        <v>-0.33333333333333331</v>
      </c>
    </row>
    <row r="71" spans="1:18" s="24" customFormat="1" ht="14.25" thickTop="1" thickBot="1" x14ac:dyDescent="0.25">
      <c r="A71" s="24" t="s">
        <v>40</v>
      </c>
      <c r="B71" s="26">
        <f t="shared" ref="B71:P71" si="50">SIGN(B70)*(HOUR(ABS(B70))+MINUTE(ABS(B70))/100)</f>
        <v>0</v>
      </c>
      <c r="C71" s="26">
        <f t="shared" si="50"/>
        <v>-8</v>
      </c>
      <c r="D71" s="26">
        <f t="shared" si="50"/>
        <v>-8</v>
      </c>
      <c r="E71" s="26">
        <f t="shared" si="50"/>
        <v>-8</v>
      </c>
      <c r="F71" s="26">
        <f t="shared" si="50"/>
        <v>-8</v>
      </c>
      <c r="G71" s="26">
        <f t="shared" si="50"/>
        <v>-8</v>
      </c>
      <c r="H71" s="26">
        <f t="shared" si="50"/>
        <v>0</v>
      </c>
      <c r="I71" s="26">
        <f t="shared" si="50"/>
        <v>0</v>
      </c>
      <c r="J71" s="26">
        <f t="shared" si="50"/>
        <v>-8</v>
      </c>
      <c r="K71" s="26">
        <f t="shared" si="50"/>
        <v>-8</v>
      </c>
      <c r="L71" s="26">
        <f t="shared" si="50"/>
        <v>-8</v>
      </c>
      <c r="M71" s="26">
        <f t="shared" si="50"/>
        <v>-8</v>
      </c>
      <c r="N71" s="26">
        <f t="shared" si="50"/>
        <v>-8</v>
      </c>
      <c r="O71" s="26">
        <f t="shared" si="50"/>
        <v>0</v>
      </c>
      <c r="P71" s="27">
        <f t="shared" si="50"/>
        <v>0</v>
      </c>
      <c r="Q71" s="27">
        <f>SIGN(Q70)*(HOUR(ABS(Q70))+MINUTE(ABS(Q70))/100)</f>
        <v>-8</v>
      </c>
    </row>
    <row r="72" spans="1:18" s="24" customFormat="1" ht="13.5" hidden="1" thickTop="1" x14ac:dyDescent="0.2">
      <c r="A72" s="23" t="s">
        <v>41</v>
      </c>
      <c r="B72" s="58">
        <f>B70+P40</f>
        <v>-1.7916666666666663</v>
      </c>
      <c r="C72" s="22">
        <f t="shared" ref="C72:P72" si="51">C70+B72</f>
        <v>-2.1249999999999996</v>
      </c>
      <c r="D72" s="22">
        <f t="shared" si="51"/>
        <v>-2.458333333333333</v>
      </c>
      <c r="E72" s="22">
        <f t="shared" si="51"/>
        <v>-2.7916666666666665</v>
      </c>
      <c r="F72" s="22">
        <f t="shared" si="51"/>
        <v>-3.125</v>
      </c>
      <c r="G72" s="22">
        <f t="shared" si="51"/>
        <v>-3.4583333333333335</v>
      </c>
      <c r="H72" s="22">
        <f t="shared" si="51"/>
        <v>-3.4583333333333335</v>
      </c>
      <c r="I72" s="22">
        <f t="shared" si="51"/>
        <v>-3.4583333333333335</v>
      </c>
      <c r="J72" s="22">
        <f t="shared" si="51"/>
        <v>-3.791666666666667</v>
      </c>
      <c r="K72" s="22">
        <f t="shared" si="51"/>
        <v>-4.125</v>
      </c>
      <c r="L72" s="22">
        <f t="shared" si="51"/>
        <v>-4.458333333333333</v>
      </c>
      <c r="M72" s="22">
        <f t="shared" si="51"/>
        <v>-4.7916666666666661</v>
      </c>
      <c r="N72" s="22">
        <f t="shared" si="51"/>
        <v>-5.1249999999999991</v>
      </c>
      <c r="O72" s="22">
        <f t="shared" si="51"/>
        <v>-5.1249999999999991</v>
      </c>
      <c r="P72" s="22">
        <f t="shared" si="51"/>
        <v>-5.1249999999999991</v>
      </c>
      <c r="Q72" s="66">
        <f>Q70+P72</f>
        <v>-5.4583333333333321</v>
      </c>
    </row>
    <row r="73" spans="1:18" ht="16.149999999999999" customHeight="1" thickTop="1" x14ac:dyDescent="0.2">
      <c r="A73" s="24" t="s">
        <v>42</v>
      </c>
      <c r="B73" s="28">
        <f t="shared" ref="B73:Q73" si="52">SIGN(B72)*(DAY(ABS(B72))*24+HOUR(ABS(B72))+MINUTE(ABS(B72))/100)</f>
        <v>-43</v>
      </c>
      <c r="C73" s="28">
        <f t="shared" si="52"/>
        <v>-51</v>
      </c>
      <c r="D73" s="28">
        <f t="shared" si="52"/>
        <v>-59</v>
      </c>
      <c r="E73" s="28">
        <f t="shared" si="52"/>
        <v>-67</v>
      </c>
      <c r="F73" s="28">
        <f t="shared" si="52"/>
        <v>-75</v>
      </c>
      <c r="G73" s="28">
        <f t="shared" si="52"/>
        <v>-83</v>
      </c>
      <c r="H73" s="28">
        <f t="shared" si="52"/>
        <v>-83</v>
      </c>
      <c r="I73" s="28">
        <f t="shared" si="52"/>
        <v>-83</v>
      </c>
      <c r="J73" s="28">
        <f t="shared" si="52"/>
        <v>-91</v>
      </c>
      <c r="K73" s="28">
        <f t="shared" si="52"/>
        <v>-99</v>
      </c>
      <c r="L73" s="28">
        <f t="shared" si="52"/>
        <v>-107</v>
      </c>
      <c r="M73" s="28">
        <f t="shared" si="52"/>
        <v>-115</v>
      </c>
      <c r="N73" s="28">
        <f t="shared" si="52"/>
        <v>-123</v>
      </c>
      <c r="O73" s="28">
        <f t="shared" si="52"/>
        <v>-123</v>
      </c>
      <c r="P73" s="28">
        <f t="shared" si="52"/>
        <v>-123</v>
      </c>
      <c r="Q73" s="28">
        <f t="shared" si="52"/>
        <v>-131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60"/>
      <c r="P76" s="80"/>
      <c r="Q76" s="61"/>
    </row>
    <row r="77" spans="1:18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L77" s="2"/>
      <c r="M77" s="94"/>
      <c r="O77" s="107"/>
      <c r="P77" s="79"/>
      <c r="Q77" s="108"/>
    </row>
    <row r="78" spans="1:18" ht="13.5" thickBot="1" x14ac:dyDescent="0.25">
      <c r="A78" s="84" t="s">
        <v>56</v>
      </c>
      <c r="B78" s="90" t="s">
        <v>57</v>
      </c>
      <c r="C78" s="95" t="s">
        <v>117</v>
      </c>
      <c r="D78" s="95"/>
      <c r="E78" s="95"/>
      <c r="F78" s="95" t="s">
        <v>109</v>
      </c>
      <c r="G78" s="95"/>
      <c r="H78" s="95"/>
      <c r="I78" s="95"/>
      <c r="J78" s="95" t="s">
        <v>110</v>
      </c>
      <c r="K78" s="95"/>
      <c r="L78" s="95"/>
      <c r="M78" s="96"/>
      <c r="O78" s="62"/>
      <c r="P78" s="81"/>
      <c r="Q78" s="63"/>
    </row>
    <row r="79" spans="1:18" ht="15" customHeight="1" thickTop="1" x14ac:dyDescent="0.2"/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R79"/>
  <sheetViews>
    <sheetView workbookViewId="0">
      <selection activeCell="E37" sqref="E37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Febalt!I1</f>
        <v>8</v>
      </c>
      <c r="J1" s="13"/>
      <c r="K1" s="4" t="s">
        <v>81</v>
      </c>
      <c r="L1" s="65">
        <f>Febalt!L1</f>
        <v>7</v>
      </c>
      <c r="M1" s="65">
        <f>Febalt!M1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tr">
        <f>Febalt!B2</f>
        <v>Musterfirma</v>
      </c>
      <c r="C2" s="34"/>
      <c r="D2" s="35"/>
      <c r="E2" s="2"/>
      <c r="F2" s="2"/>
      <c r="H2" s="4" t="s">
        <v>4</v>
      </c>
      <c r="I2" s="64">
        <f>Febalt!I2</f>
        <v>10</v>
      </c>
      <c r="J2" s="2"/>
      <c r="K2" s="41" t="s">
        <v>5</v>
      </c>
      <c r="L2" s="69">
        <f>Febalt!L2</f>
        <v>0.3</v>
      </c>
      <c r="N2" s="8"/>
      <c r="O2" s="43" t="s">
        <v>6</v>
      </c>
      <c r="P2" s="53">
        <f>Febalt!Q73</f>
        <v>-344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Febalt!B3</f>
        <v xml:space="preserve">Max </v>
      </c>
      <c r="C3" s="34"/>
      <c r="D3" s="36"/>
      <c r="E3" s="2"/>
      <c r="F3" s="2"/>
      <c r="H3" s="4" t="s">
        <v>8</v>
      </c>
      <c r="I3" s="121">
        <f>Febalt!I3</f>
        <v>20</v>
      </c>
      <c r="J3" s="3"/>
      <c r="K3" s="41" t="s">
        <v>9</v>
      </c>
      <c r="L3" s="69">
        <f>Febalt!L3</f>
        <v>0.45</v>
      </c>
      <c r="N3" s="8"/>
      <c r="O3" s="43" t="s">
        <v>10</v>
      </c>
      <c r="P3" s="10">
        <f>SIGN(L9)*(DAY(L10)*24+HOUR(L10)+MINUTE(L10)/100)</f>
        <v>-344</v>
      </c>
    </row>
    <row r="4" spans="1:17" ht="16.149999999999999" customHeight="1" thickTop="1" thickBot="1" x14ac:dyDescent="0.25">
      <c r="A4" t="s">
        <v>11</v>
      </c>
      <c r="B4" s="37" t="s">
        <v>60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49">
        <f>Febalt!B5</f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-512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DATE(B5,3,1)</f>
        <v>45352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8">
        <f>ABS(P2)</f>
        <v>344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-14.333333333333334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-21.333333333333318</v>
      </c>
      <c r="Q9" s="47">
        <f>ABS(P2)</f>
        <v>344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-14.333333333333334</v>
      </c>
      <c r="J10" s="101">
        <f>TIME(INT(M1),(M1-INT(M1))*100,0)</f>
        <v>0.83333333333333337</v>
      </c>
      <c r="K10" s="100">
        <f>ABS(K9)</f>
        <v>0</v>
      </c>
      <c r="L10" s="102">
        <f>ABS(L9)</f>
        <v>14.333333333333334</v>
      </c>
      <c r="M10" s="110" t="e">
        <f>#REF!</f>
        <v>#REF!</v>
      </c>
      <c r="N10" s="112" t="e">
        <f>Q54</f>
        <v>#REF!</v>
      </c>
      <c r="O10" s="111">
        <f>ABS(P10)</f>
        <v>21.333333333333318</v>
      </c>
      <c r="P10" s="1">
        <f>IF(P9&gt;O9,O9,P9)</f>
        <v>-21.333333333333318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45352</v>
      </c>
      <c r="C11" s="16">
        <f t="shared" si="0"/>
        <v>45353</v>
      </c>
      <c r="D11" s="16">
        <f t="shared" si="0"/>
        <v>45354</v>
      </c>
      <c r="E11" s="16">
        <f t="shared" si="0"/>
        <v>45355</v>
      </c>
      <c r="F11" s="16">
        <f t="shared" si="0"/>
        <v>45356</v>
      </c>
      <c r="G11" s="16">
        <f t="shared" si="0"/>
        <v>45357</v>
      </c>
      <c r="H11" s="16">
        <f t="shared" si="0"/>
        <v>45358</v>
      </c>
      <c r="I11" s="16">
        <f t="shared" si="0"/>
        <v>45359</v>
      </c>
      <c r="J11" s="16">
        <f t="shared" si="0"/>
        <v>45360</v>
      </c>
      <c r="K11" s="16">
        <f t="shared" si="0"/>
        <v>45361</v>
      </c>
      <c r="L11" s="16">
        <f t="shared" si="0"/>
        <v>45362</v>
      </c>
      <c r="M11" s="16">
        <f t="shared" si="0"/>
        <v>45363</v>
      </c>
      <c r="N11" s="16">
        <f t="shared" si="0"/>
        <v>45364</v>
      </c>
      <c r="O11" s="16">
        <f t="shared" si="0"/>
        <v>45365</v>
      </c>
      <c r="P11" s="16">
        <f t="shared" si="0"/>
        <v>45366</v>
      </c>
      <c r="Q11" s="2"/>
    </row>
    <row r="12" spans="1:17" ht="16.149999999999999" customHeight="1" thickBot="1" x14ac:dyDescent="0.25">
      <c r="A12" s="6" t="s">
        <v>18</v>
      </c>
      <c r="B12" s="45">
        <f>B11</f>
        <v>45352</v>
      </c>
      <c r="C12" s="45">
        <f t="shared" ref="C12:P12" si="1">C11</f>
        <v>45353</v>
      </c>
      <c r="D12" s="45">
        <f t="shared" si="1"/>
        <v>45354</v>
      </c>
      <c r="E12" s="45">
        <f t="shared" si="1"/>
        <v>45355</v>
      </c>
      <c r="F12" s="45">
        <f t="shared" si="1"/>
        <v>45356</v>
      </c>
      <c r="G12" s="45">
        <f t="shared" si="1"/>
        <v>45357</v>
      </c>
      <c r="H12" s="45">
        <f t="shared" si="1"/>
        <v>45358</v>
      </c>
      <c r="I12" s="45">
        <f t="shared" si="1"/>
        <v>45359</v>
      </c>
      <c r="J12" s="45">
        <f t="shared" si="1"/>
        <v>45360</v>
      </c>
      <c r="K12" s="45">
        <f t="shared" si="1"/>
        <v>45361</v>
      </c>
      <c r="L12" s="45">
        <f t="shared" si="1"/>
        <v>45362</v>
      </c>
      <c r="M12" s="45">
        <f t="shared" si="1"/>
        <v>45363</v>
      </c>
      <c r="N12" s="45">
        <f t="shared" si="1"/>
        <v>45364</v>
      </c>
      <c r="O12" s="45">
        <f t="shared" si="1"/>
        <v>45365</v>
      </c>
      <c r="P12" s="45">
        <f t="shared" si="1"/>
        <v>45366</v>
      </c>
      <c r="Q12" s="2"/>
    </row>
    <row r="13" spans="1:17" ht="16.149999999999999" customHeight="1" x14ac:dyDescent="0.2">
      <c r="A13" s="6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6"/>
    </row>
    <row r="14" spans="1:17" ht="16.149999999999999" customHeight="1" x14ac:dyDescent="0.2">
      <c r="A14" s="6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"/>
    </row>
    <row r="15" spans="1:17" ht="16.149999999999999" customHeight="1" x14ac:dyDescent="0.2">
      <c r="A15" s="6" t="s">
        <v>21</v>
      </c>
      <c r="B15" s="68">
        <v>0</v>
      </c>
      <c r="C15" s="68">
        <v>0</v>
      </c>
      <c r="D15" s="68">
        <f t="shared" ref="D15:P15" si="2">IF(AND(D19&gt;0,OR(LEFT(D16,1)="U",LEFT(D16,1)="A",LEFT(D16,1)="K",LEFT(D16,1)="D",LEFT(D16,3)="mKK")),$I$1,0)</f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0</v>
      </c>
      <c r="D19" s="18">
        <f t="shared" si="3"/>
        <v>0</v>
      </c>
      <c r="E19" s="18">
        <f t="shared" si="3"/>
        <v>8</v>
      </c>
      <c r="F19" s="18">
        <f t="shared" si="3"/>
        <v>8</v>
      </c>
      <c r="G19" s="18">
        <f t="shared" si="3"/>
        <v>8</v>
      </c>
      <c r="H19" s="18">
        <f t="shared" si="3"/>
        <v>8</v>
      </c>
      <c r="I19" s="18">
        <f t="shared" si="3"/>
        <v>8</v>
      </c>
      <c r="J19" s="18">
        <f t="shared" si="3"/>
        <v>0</v>
      </c>
      <c r="K19" s="18">
        <f t="shared" si="3"/>
        <v>0</v>
      </c>
      <c r="L19" s="18">
        <f t="shared" si="3"/>
        <v>8</v>
      </c>
      <c r="M19" s="18">
        <f t="shared" si="3"/>
        <v>8</v>
      </c>
      <c r="N19" s="18">
        <f t="shared" si="3"/>
        <v>8</v>
      </c>
      <c r="O19" s="18">
        <f t="shared" si="3"/>
        <v>8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</v>
      </c>
      <c r="E23" s="20">
        <f t="shared" si="7"/>
        <v>0</v>
      </c>
      <c r="F23" s="21">
        <f t="shared" si="7"/>
        <v>0</v>
      </c>
      <c r="G23" s="20">
        <f t="shared" si="7"/>
        <v>0</v>
      </c>
      <c r="H23" s="20">
        <f t="shared" si="7"/>
        <v>0</v>
      </c>
      <c r="I23" s="20">
        <f t="shared" si="7"/>
        <v>0</v>
      </c>
      <c r="J23" s="20">
        <f t="shared" si="7"/>
        <v>0</v>
      </c>
      <c r="K23" s="20">
        <f t="shared" si="7"/>
        <v>0</v>
      </c>
      <c r="L23" s="20">
        <f t="shared" si="7"/>
        <v>0</v>
      </c>
      <c r="M23" s="20">
        <f t="shared" si="7"/>
        <v>0</v>
      </c>
      <c r="N23" s="20">
        <f t="shared" si="7"/>
        <v>0</v>
      </c>
      <c r="O23" s="20">
        <f t="shared" si="7"/>
        <v>0</v>
      </c>
      <c r="P23" s="20">
        <f t="shared" si="7"/>
        <v>0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8">IF(AND(D23&gt;0,D23&lt;$J$9),$J$9,D23)</f>
        <v>0</v>
      </c>
      <c r="E24" s="56">
        <f t="shared" si="8"/>
        <v>0</v>
      </c>
      <c r="F24" s="56">
        <f t="shared" si="8"/>
        <v>0</v>
      </c>
      <c r="G24" s="56">
        <f t="shared" si="8"/>
        <v>0</v>
      </c>
      <c r="H24" s="56">
        <f t="shared" si="8"/>
        <v>0</v>
      </c>
      <c r="I24" s="56">
        <f t="shared" si="8"/>
        <v>0</v>
      </c>
      <c r="J24" s="56">
        <f t="shared" si="8"/>
        <v>0</v>
      </c>
      <c r="K24" s="56">
        <f t="shared" si="8"/>
        <v>0</v>
      </c>
      <c r="L24" s="56">
        <f t="shared" si="8"/>
        <v>0</v>
      </c>
      <c r="M24" s="56">
        <f t="shared" si="8"/>
        <v>0</v>
      </c>
      <c r="N24" s="56">
        <f t="shared" si="8"/>
        <v>0</v>
      </c>
      <c r="O24" s="56">
        <f t="shared" si="8"/>
        <v>0</v>
      </c>
      <c r="P24" s="56">
        <f t="shared" si="8"/>
        <v>0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</v>
      </c>
      <c r="E25" s="20">
        <f t="shared" si="9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20">
        <f t="shared" si="9"/>
        <v>0</v>
      </c>
      <c r="O25" s="20">
        <f t="shared" si="9"/>
        <v>0</v>
      </c>
      <c r="P25" s="20">
        <f t="shared" si="9"/>
        <v>0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</v>
      </c>
      <c r="E26" s="56">
        <f t="shared" si="10"/>
        <v>0</v>
      </c>
      <c r="F26" s="56">
        <f t="shared" si="10"/>
        <v>0</v>
      </c>
      <c r="G26" s="56">
        <f t="shared" si="10"/>
        <v>0</v>
      </c>
      <c r="H26" s="56">
        <f t="shared" si="10"/>
        <v>0</v>
      </c>
      <c r="I26" s="56">
        <f t="shared" si="10"/>
        <v>0</v>
      </c>
      <c r="J26" s="56">
        <f t="shared" si="10"/>
        <v>0</v>
      </c>
      <c r="K26" s="56">
        <f t="shared" si="10"/>
        <v>0</v>
      </c>
      <c r="L26" s="56">
        <f t="shared" si="10"/>
        <v>0</v>
      </c>
      <c r="M26" s="56">
        <f t="shared" si="10"/>
        <v>0</v>
      </c>
      <c r="N26" s="56">
        <f t="shared" si="10"/>
        <v>0</v>
      </c>
      <c r="O26" s="56">
        <f t="shared" si="10"/>
        <v>0</v>
      </c>
      <c r="P26" s="56">
        <f t="shared" si="10"/>
        <v>0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0</v>
      </c>
      <c r="N28" s="20">
        <f t="shared" si="12"/>
        <v>0</v>
      </c>
      <c r="O28" s="20">
        <f t="shared" si="12"/>
        <v>0</v>
      </c>
      <c r="P28" s="20">
        <f t="shared" si="12"/>
        <v>0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</v>
      </c>
      <c r="D29" s="20">
        <f t="shared" si="13"/>
        <v>0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0.33333333333333331</v>
      </c>
      <c r="J29" s="20">
        <f t="shared" si="13"/>
        <v>0</v>
      </c>
      <c r="K29" s="20">
        <f t="shared" si="13"/>
        <v>0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0.33333333333333331</v>
      </c>
      <c r="D30" s="22">
        <f t="shared" ref="D30:P30" si="14">C30+D29</f>
        <v>0.33333333333333331</v>
      </c>
      <c r="E30" s="22">
        <f t="shared" si="14"/>
        <v>0.66666666666666663</v>
      </c>
      <c r="F30" s="22">
        <f t="shared" si="14"/>
        <v>1</v>
      </c>
      <c r="G30" s="22">
        <f t="shared" si="14"/>
        <v>1.3333333333333333</v>
      </c>
      <c r="H30" s="22">
        <f t="shared" si="14"/>
        <v>1.6666666666666665</v>
      </c>
      <c r="I30" s="22">
        <f t="shared" si="14"/>
        <v>1.9999999999999998</v>
      </c>
      <c r="J30" s="22">
        <f t="shared" si="14"/>
        <v>1.9999999999999998</v>
      </c>
      <c r="K30" s="22">
        <f t="shared" si="14"/>
        <v>1.9999999999999998</v>
      </c>
      <c r="L30" s="22">
        <f t="shared" si="14"/>
        <v>2.333333333333333</v>
      </c>
      <c r="M30" s="22">
        <f t="shared" si="14"/>
        <v>2.6666666666666665</v>
      </c>
      <c r="N30" s="22">
        <f t="shared" si="14"/>
        <v>3</v>
      </c>
      <c r="O30" s="22">
        <f t="shared" si="14"/>
        <v>3.3333333333333335</v>
      </c>
      <c r="P30" s="66">
        <f t="shared" si="14"/>
        <v>3.666666666666667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5">E26-E24</f>
        <v>0</v>
      </c>
      <c r="F31" s="22">
        <f t="shared" si="15"/>
        <v>0</v>
      </c>
      <c r="G31" s="22">
        <f t="shared" si="15"/>
        <v>0</v>
      </c>
      <c r="H31" s="22">
        <f t="shared" si="15"/>
        <v>0</v>
      </c>
      <c r="I31" s="22">
        <f t="shared" si="15"/>
        <v>0</v>
      </c>
      <c r="J31" s="22">
        <f t="shared" si="15"/>
        <v>0</v>
      </c>
      <c r="K31" s="22">
        <f t="shared" si="15"/>
        <v>0</v>
      </c>
      <c r="L31" s="22">
        <f t="shared" si="15"/>
        <v>0</v>
      </c>
      <c r="M31" s="22">
        <f t="shared" si="15"/>
        <v>0</v>
      </c>
      <c r="N31" s="22">
        <f t="shared" si="15"/>
        <v>0</v>
      </c>
      <c r="O31" s="22">
        <f t="shared" si="15"/>
        <v>0</v>
      </c>
      <c r="P31" s="22">
        <f t="shared" si="15"/>
        <v>0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0</v>
      </c>
      <c r="E32" s="74">
        <f t="shared" si="16"/>
        <v>0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0</v>
      </c>
      <c r="N32" s="74">
        <f t="shared" si="16"/>
        <v>0</v>
      </c>
      <c r="O32" s="74">
        <f t="shared" si="16"/>
        <v>0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</v>
      </c>
      <c r="D33" s="75">
        <f t="shared" si="17"/>
        <v>0</v>
      </c>
      <c r="E33" s="75">
        <f t="shared" si="17"/>
        <v>0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</v>
      </c>
      <c r="N33" s="75">
        <f t="shared" si="17"/>
        <v>0</v>
      </c>
      <c r="O33" s="75">
        <f t="shared" si="17"/>
        <v>0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0</v>
      </c>
      <c r="E34" s="76">
        <f t="shared" si="18"/>
        <v>0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0</v>
      </c>
      <c r="N34" s="76">
        <f t="shared" si="18"/>
        <v>0</v>
      </c>
      <c r="O34" s="76">
        <f t="shared" si="18"/>
        <v>0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</v>
      </c>
      <c r="D35" s="22">
        <f t="shared" si="19"/>
        <v>0</v>
      </c>
      <c r="E35" s="22">
        <f t="shared" si="19"/>
        <v>0</v>
      </c>
      <c r="F35" s="22">
        <f t="shared" si="19"/>
        <v>0</v>
      </c>
      <c r="G35" s="22">
        <f t="shared" si="19"/>
        <v>0</v>
      </c>
      <c r="H35" s="22">
        <f t="shared" si="19"/>
        <v>0</v>
      </c>
      <c r="I35" s="22">
        <f t="shared" si="19"/>
        <v>0</v>
      </c>
      <c r="J35" s="22">
        <f t="shared" si="19"/>
        <v>0</v>
      </c>
      <c r="K35" s="22">
        <f t="shared" si="19"/>
        <v>0</v>
      </c>
      <c r="L35" s="22">
        <f t="shared" si="19"/>
        <v>0</v>
      </c>
      <c r="M35" s="22">
        <f t="shared" si="19"/>
        <v>0</v>
      </c>
      <c r="N35" s="22">
        <f t="shared" si="19"/>
        <v>0</v>
      </c>
      <c r="O35" s="22">
        <f t="shared" si="19"/>
        <v>0</v>
      </c>
      <c r="P35" s="22">
        <f t="shared" si="19"/>
        <v>0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</v>
      </c>
      <c r="D36" s="57">
        <f t="shared" si="20"/>
        <v>0</v>
      </c>
      <c r="E36" s="57">
        <f t="shared" si="20"/>
        <v>0</v>
      </c>
      <c r="F36" s="57">
        <f t="shared" si="20"/>
        <v>0</v>
      </c>
      <c r="G36" s="57">
        <f t="shared" si="20"/>
        <v>0</v>
      </c>
      <c r="H36" s="57">
        <f t="shared" si="20"/>
        <v>0</v>
      </c>
      <c r="I36" s="57">
        <f t="shared" si="20"/>
        <v>0</v>
      </c>
      <c r="J36" s="57">
        <f t="shared" si="20"/>
        <v>0</v>
      </c>
      <c r="K36" s="57">
        <f t="shared" si="20"/>
        <v>0</v>
      </c>
      <c r="L36" s="57">
        <f t="shared" si="20"/>
        <v>0</v>
      </c>
      <c r="M36" s="57">
        <f t="shared" si="20"/>
        <v>0</v>
      </c>
      <c r="N36" s="57">
        <f t="shared" si="20"/>
        <v>0</v>
      </c>
      <c r="O36" s="57">
        <f t="shared" si="20"/>
        <v>0</v>
      </c>
      <c r="P36" s="57">
        <f t="shared" si="20"/>
        <v>0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0</v>
      </c>
      <c r="D37" s="25">
        <f t="shared" si="21"/>
        <v>0</v>
      </c>
      <c r="E37" s="25">
        <f t="shared" si="21"/>
        <v>0</v>
      </c>
      <c r="F37" s="25">
        <f t="shared" si="21"/>
        <v>0</v>
      </c>
      <c r="G37" s="25">
        <f t="shared" si="21"/>
        <v>0</v>
      </c>
      <c r="H37" s="25">
        <f t="shared" si="21"/>
        <v>0</v>
      </c>
      <c r="I37" s="25">
        <f t="shared" si="21"/>
        <v>0</v>
      </c>
      <c r="J37" s="25">
        <f t="shared" si="21"/>
        <v>0</v>
      </c>
      <c r="K37" s="25">
        <f t="shared" si="21"/>
        <v>0</v>
      </c>
      <c r="L37" s="25">
        <f t="shared" si="21"/>
        <v>0</v>
      </c>
      <c r="M37" s="25">
        <f t="shared" si="21"/>
        <v>0</v>
      </c>
      <c r="N37" s="25">
        <f t="shared" si="21"/>
        <v>0</v>
      </c>
      <c r="O37" s="25">
        <f t="shared" si="21"/>
        <v>0</v>
      </c>
      <c r="P37" s="25">
        <f t="shared" si="21"/>
        <v>0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-0.33333333333333331</v>
      </c>
      <c r="C38" s="22">
        <f t="shared" si="22"/>
        <v>0</v>
      </c>
      <c r="D38" s="22">
        <f t="shared" si="22"/>
        <v>0</v>
      </c>
      <c r="E38" s="22">
        <f t="shared" si="22"/>
        <v>-0.33333333333333331</v>
      </c>
      <c r="F38" s="22">
        <f t="shared" si="22"/>
        <v>-0.33333333333333331</v>
      </c>
      <c r="G38" s="22">
        <f t="shared" si="22"/>
        <v>-0.33333333333333331</v>
      </c>
      <c r="H38" s="22">
        <f t="shared" si="22"/>
        <v>-0.33333333333333331</v>
      </c>
      <c r="I38" s="22">
        <f t="shared" si="22"/>
        <v>-0.33333333333333331</v>
      </c>
      <c r="J38" s="22">
        <f t="shared" si="22"/>
        <v>0</v>
      </c>
      <c r="K38" s="22">
        <f t="shared" si="22"/>
        <v>0</v>
      </c>
      <c r="L38" s="22">
        <f t="shared" si="22"/>
        <v>-0.33333333333333331</v>
      </c>
      <c r="M38" s="22">
        <f t="shared" si="22"/>
        <v>-0.33333333333333331</v>
      </c>
      <c r="N38" s="22">
        <f t="shared" si="22"/>
        <v>-0.33333333333333331</v>
      </c>
      <c r="O38" s="22">
        <f t="shared" si="22"/>
        <v>-0.33333333333333331</v>
      </c>
      <c r="P38" s="22">
        <f t="shared" si="22"/>
        <v>-0.33333333333333331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-8</v>
      </c>
      <c r="C39" s="26">
        <f t="shared" ref="C39:P39" si="23">SIGN(C38)*(HOUR(ABS(C38))+MINUTE(ABS(C38))/100)</f>
        <v>0</v>
      </c>
      <c r="D39" s="26">
        <f t="shared" si="23"/>
        <v>0</v>
      </c>
      <c r="E39" s="26">
        <f t="shared" si="23"/>
        <v>-8</v>
      </c>
      <c r="F39" s="26">
        <f t="shared" si="23"/>
        <v>-8</v>
      </c>
      <c r="G39" s="26">
        <f t="shared" si="23"/>
        <v>-8</v>
      </c>
      <c r="H39" s="26">
        <f t="shared" si="23"/>
        <v>-8</v>
      </c>
      <c r="I39" s="26">
        <f t="shared" si="23"/>
        <v>-8</v>
      </c>
      <c r="J39" s="26">
        <f t="shared" si="23"/>
        <v>0</v>
      </c>
      <c r="K39" s="26">
        <f t="shared" si="23"/>
        <v>0</v>
      </c>
      <c r="L39" s="26">
        <f t="shared" si="23"/>
        <v>-8</v>
      </c>
      <c r="M39" s="26">
        <f t="shared" si="23"/>
        <v>-8</v>
      </c>
      <c r="N39" s="26">
        <f t="shared" si="23"/>
        <v>-8</v>
      </c>
      <c r="O39" s="26">
        <f t="shared" si="23"/>
        <v>-8</v>
      </c>
      <c r="P39" s="27">
        <f t="shared" si="23"/>
        <v>-8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-14.666666666666668</v>
      </c>
      <c r="C40" s="22">
        <f t="shared" ref="C40:P40" si="24">C38+B40</f>
        <v>-14.666666666666668</v>
      </c>
      <c r="D40" s="22">
        <f t="shared" si="24"/>
        <v>-14.666666666666668</v>
      </c>
      <c r="E40" s="22">
        <f t="shared" si="24"/>
        <v>-15.000000000000002</v>
      </c>
      <c r="F40" s="22">
        <f t="shared" si="24"/>
        <v>-15.333333333333336</v>
      </c>
      <c r="G40" s="22">
        <f t="shared" si="24"/>
        <v>-15.66666666666667</v>
      </c>
      <c r="H40" s="22">
        <f t="shared" si="24"/>
        <v>-16.000000000000004</v>
      </c>
      <c r="I40" s="22">
        <f t="shared" si="24"/>
        <v>-16.333333333333336</v>
      </c>
      <c r="J40" s="22">
        <f t="shared" si="24"/>
        <v>-16.333333333333336</v>
      </c>
      <c r="K40" s="22">
        <f t="shared" si="24"/>
        <v>-16.333333333333336</v>
      </c>
      <c r="L40" s="22">
        <f t="shared" si="24"/>
        <v>-16.666666666666668</v>
      </c>
      <c r="M40" s="22">
        <f t="shared" si="24"/>
        <v>-17</v>
      </c>
      <c r="N40" s="22">
        <f t="shared" si="24"/>
        <v>-17.333333333333332</v>
      </c>
      <c r="O40" s="22">
        <f t="shared" si="24"/>
        <v>-17.666666666666664</v>
      </c>
      <c r="P40" s="66">
        <f t="shared" si="24"/>
        <v>-17.999999999999996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-352</v>
      </c>
      <c r="C41" s="28">
        <f t="shared" ref="C41:P41" si="25">SIGN(C40)*(DAY(ABS(C40))*24+HOUR(ABS(C40))+MINUTE(ABS(C40))/100)</f>
        <v>-352</v>
      </c>
      <c r="D41" s="28">
        <f t="shared" si="25"/>
        <v>-352</v>
      </c>
      <c r="E41" s="28">
        <f t="shared" si="25"/>
        <v>-360</v>
      </c>
      <c r="F41" s="28">
        <f t="shared" si="25"/>
        <v>-368</v>
      </c>
      <c r="G41" s="28">
        <f t="shared" si="25"/>
        <v>-376</v>
      </c>
      <c r="H41" s="28">
        <f t="shared" si="25"/>
        <v>-384</v>
      </c>
      <c r="I41" s="28">
        <f t="shared" si="25"/>
        <v>-392</v>
      </c>
      <c r="J41" s="28">
        <f t="shared" si="25"/>
        <v>-392</v>
      </c>
      <c r="K41" s="28">
        <f t="shared" si="25"/>
        <v>-392</v>
      </c>
      <c r="L41" s="28">
        <f t="shared" si="25"/>
        <v>-400</v>
      </c>
      <c r="M41" s="28">
        <f t="shared" si="25"/>
        <v>-408</v>
      </c>
      <c r="N41" s="28">
        <f t="shared" si="25"/>
        <v>-416</v>
      </c>
      <c r="O41" s="28">
        <f t="shared" si="25"/>
        <v>-424</v>
      </c>
      <c r="P41" s="28">
        <f t="shared" si="25"/>
        <v>-432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45367</v>
      </c>
      <c r="C43" s="16">
        <f t="shared" si="27"/>
        <v>45368</v>
      </c>
      <c r="D43" s="16">
        <f t="shared" si="27"/>
        <v>45369</v>
      </c>
      <c r="E43" s="16">
        <f t="shared" si="27"/>
        <v>45370</v>
      </c>
      <c r="F43" s="16">
        <f t="shared" si="27"/>
        <v>45371</v>
      </c>
      <c r="G43" s="16">
        <f t="shared" si="27"/>
        <v>45372</v>
      </c>
      <c r="H43" s="16">
        <f t="shared" si="27"/>
        <v>45373</v>
      </c>
      <c r="I43" s="16">
        <f t="shared" si="27"/>
        <v>45374</v>
      </c>
      <c r="J43" s="16">
        <f t="shared" si="27"/>
        <v>45375</v>
      </c>
      <c r="K43" s="16">
        <f t="shared" si="27"/>
        <v>45376</v>
      </c>
      <c r="L43" s="16">
        <f t="shared" si="27"/>
        <v>45377</v>
      </c>
      <c r="M43" s="16">
        <f t="shared" si="27"/>
        <v>45378</v>
      </c>
      <c r="N43" s="16">
        <f t="shared" si="27"/>
        <v>45379</v>
      </c>
      <c r="O43" s="16">
        <f>IF(MONTH($B$9+COLUMN(O45)+13)=MONTH($B$9),$B$9+COLUMN(O45)+13,"")</f>
        <v>45380</v>
      </c>
      <c r="P43" s="16">
        <f>IF(MONTH($B$9+COLUMN(P45)+13)=MONTH($B$9),$B$9+COLUMN(P45)+13,"")</f>
        <v>45381</v>
      </c>
      <c r="Q43" s="16">
        <f>IF(MONTH($B$9+COLUMN(Q45)+13)=MONTH($B$9),$B$9+COLUMN(Q45)+13,"")</f>
        <v>45382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45367</v>
      </c>
      <c r="C44" s="45">
        <f t="shared" si="28"/>
        <v>45368</v>
      </c>
      <c r="D44" s="45">
        <f t="shared" si="28"/>
        <v>45369</v>
      </c>
      <c r="E44" s="45">
        <f t="shared" si="28"/>
        <v>45370</v>
      </c>
      <c r="F44" s="45">
        <f t="shared" si="28"/>
        <v>45371</v>
      </c>
      <c r="G44" s="45">
        <f t="shared" si="28"/>
        <v>45372</v>
      </c>
      <c r="H44" s="45">
        <f t="shared" si="28"/>
        <v>45373</v>
      </c>
      <c r="I44" s="45">
        <f t="shared" si="28"/>
        <v>45374</v>
      </c>
      <c r="J44" s="45">
        <f t="shared" si="28"/>
        <v>45375</v>
      </c>
      <c r="K44" s="45">
        <f t="shared" si="28"/>
        <v>45376</v>
      </c>
      <c r="L44" s="45">
        <f t="shared" si="28"/>
        <v>45377</v>
      </c>
      <c r="M44" s="45">
        <f t="shared" si="28"/>
        <v>45378</v>
      </c>
      <c r="N44" s="45">
        <f t="shared" si="28"/>
        <v>45379</v>
      </c>
      <c r="O44" s="45">
        <f t="shared" si="28"/>
        <v>45380</v>
      </c>
      <c r="P44" s="45">
        <f t="shared" si="28"/>
        <v>45381</v>
      </c>
      <c r="Q44" s="45">
        <f t="shared" si="28"/>
        <v>45382</v>
      </c>
    </row>
    <row r="45" spans="1:17" ht="16.149999999999999" customHeight="1" x14ac:dyDescent="0.2">
      <c r="A45" s="6" t="s">
        <v>19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0</v>
      </c>
      <c r="O47" s="68">
        <f t="shared" si="29"/>
        <v>0</v>
      </c>
      <c r="P47" s="68">
        <f t="shared" si="29"/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</row>
    <row r="49" spans="1:18" ht="16.149999999999999" customHeight="1" x14ac:dyDescent="0.2">
      <c r="A49" s="6" t="s">
        <v>24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0</v>
      </c>
      <c r="C51" s="18">
        <f t="shared" si="30"/>
        <v>0</v>
      </c>
      <c r="D51" s="18">
        <f t="shared" si="30"/>
        <v>8</v>
      </c>
      <c r="E51" s="18">
        <f t="shared" si="30"/>
        <v>8</v>
      </c>
      <c r="F51" s="18">
        <f t="shared" si="30"/>
        <v>8</v>
      </c>
      <c r="G51" s="18">
        <f t="shared" si="30"/>
        <v>8</v>
      </c>
      <c r="H51" s="18">
        <f t="shared" si="30"/>
        <v>8</v>
      </c>
      <c r="I51" s="18">
        <f t="shared" si="30"/>
        <v>0</v>
      </c>
      <c r="J51" s="18">
        <f t="shared" si="30"/>
        <v>0</v>
      </c>
      <c r="K51" s="18">
        <f t="shared" si="30"/>
        <v>8</v>
      </c>
      <c r="L51" s="18">
        <f t="shared" si="30"/>
        <v>8</v>
      </c>
      <c r="M51" s="18">
        <f t="shared" si="30"/>
        <v>8</v>
      </c>
      <c r="N51" s="18">
        <f t="shared" si="30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</v>
      </c>
      <c r="C55" s="20">
        <f t="shared" si="34"/>
        <v>0</v>
      </c>
      <c r="D55" s="20">
        <f t="shared" si="34"/>
        <v>0</v>
      </c>
      <c r="E55" s="20">
        <f t="shared" si="34"/>
        <v>0</v>
      </c>
      <c r="F55" s="21">
        <f t="shared" si="34"/>
        <v>0</v>
      </c>
      <c r="G55" s="20">
        <f t="shared" si="34"/>
        <v>0</v>
      </c>
      <c r="H55" s="20">
        <f t="shared" si="34"/>
        <v>0</v>
      </c>
      <c r="I55" s="20">
        <f t="shared" si="34"/>
        <v>0</v>
      </c>
      <c r="J55" s="20">
        <f t="shared" si="34"/>
        <v>0</v>
      </c>
      <c r="K55" s="20">
        <f t="shared" si="34"/>
        <v>0</v>
      </c>
      <c r="L55" s="20">
        <f t="shared" si="34"/>
        <v>0</v>
      </c>
      <c r="M55" s="20">
        <f t="shared" si="34"/>
        <v>0</v>
      </c>
      <c r="N55" s="20">
        <f t="shared" si="34"/>
        <v>0</v>
      </c>
      <c r="O55" s="20">
        <f t="shared" si="34"/>
        <v>0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5">IF(AND(D55&gt;0,D55&lt;$J$9),$J$9,D55)</f>
        <v>0</v>
      </c>
      <c r="E56" s="56">
        <f t="shared" si="35"/>
        <v>0</v>
      </c>
      <c r="F56" s="56">
        <f t="shared" si="35"/>
        <v>0</v>
      </c>
      <c r="G56" s="56">
        <f t="shared" si="35"/>
        <v>0</v>
      </c>
      <c r="H56" s="56">
        <f t="shared" si="35"/>
        <v>0</v>
      </c>
      <c r="I56" s="56">
        <f t="shared" si="35"/>
        <v>0</v>
      </c>
      <c r="J56" s="56">
        <f t="shared" si="35"/>
        <v>0</v>
      </c>
      <c r="K56" s="56">
        <f t="shared" si="35"/>
        <v>0</v>
      </c>
      <c r="L56" s="56">
        <f t="shared" si="35"/>
        <v>0</v>
      </c>
      <c r="M56" s="56">
        <f t="shared" si="35"/>
        <v>0</v>
      </c>
      <c r="N56" s="56">
        <f t="shared" si="35"/>
        <v>0</v>
      </c>
      <c r="O56" s="56">
        <f t="shared" si="35"/>
        <v>0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</v>
      </c>
      <c r="C58" s="56">
        <f t="shared" si="37"/>
        <v>0</v>
      </c>
      <c r="D58" s="56">
        <f t="shared" si="37"/>
        <v>0</v>
      </c>
      <c r="E58" s="56">
        <f t="shared" si="37"/>
        <v>0</v>
      </c>
      <c r="F58" s="56">
        <f t="shared" si="37"/>
        <v>0</v>
      </c>
      <c r="G58" s="56">
        <f t="shared" si="37"/>
        <v>0</v>
      </c>
      <c r="H58" s="56">
        <f t="shared" si="37"/>
        <v>0</v>
      </c>
      <c r="I58" s="56">
        <f t="shared" si="37"/>
        <v>0</v>
      </c>
      <c r="J58" s="56">
        <f t="shared" si="37"/>
        <v>0</v>
      </c>
      <c r="K58" s="56">
        <f t="shared" si="37"/>
        <v>0</v>
      </c>
      <c r="L58" s="56">
        <f t="shared" si="37"/>
        <v>0</v>
      </c>
      <c r="M58" s="56">
        <f t="shared" si="37"/>
        <v>0</v>
      </c>
      <c r="N58" s="56">
        <f t="shared" si="37"/>
        <v>0</v>
      </c>
      <c r="O58" s="56">
        <f t="shared" si="37"/>
        <v>0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0</v>
      </c>
      <c r="C60" s="20">
        <f t="shared" si="39"/>
        <v>0</v>
      </c>
      <c r="D60" s="20">
        <f t="shared" si="39"/>
        <v>0</v>
      </c>
      <c r="E60" s="20">
        <f t="shared" si="39"/>
        <v>0</v>
      </c>
      <c r="F60" s="20">
        <f t="shared" si="39"/>
        <v>0</v>
      </c>
      <c r="G60" s="20">
        <f t="shared" si="39"/>
        <v>0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0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</v>
      </c>
      <c r="C61" s="20">
        <f t="shared" si="40"/>
        <v>0</v>
      </c>
      <c r="D61" s="20">
        <f t="shared" si="40"/>
        <v>0.33333333333333331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0.33333333333333331</v>
      </c>
      <c r="H61" s="20">
        <f t="shared" si="40"/>
        <v>0.33333333333333331</v>
      </c>
      <c r="I61" s="20">
        <f t="shared" si="40"/>
        <v>0</v>
      </c>
      <c r="J61" s="20">
        <f t="shared" si="40"/>
        <v>0</v>
      </c>
      <c r="K61" s="20">
        <f t="shared" si="40"/>
        <v>0.33333333333333331</v>
      </c>
      <c r="L61" s="20">
        <f t="shared" si="40"/>
        <v>0.33333333333333331</v>
      </c>
      <c r="M61" s="20">
        <f t="shared" si="40"/>
        <v>0.33333333333333331</v>
      </c>
      <c r="N61" s="20">
        <f t="shared" si="40"/>
        <v>0.33333333333333331</v>
      </c>
      <c r="O61" s="20">
        <f t="shared" si="40"/>
        <v>0.33333333333333331</v>
      </c>
      <c r="P61" s="20">
        <f t="shared" si="40"/>
        <v>0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3.666666666666667</v>
      </c>
      <c r="C62" s="22">
        <f>B62+C61</f>
        <v>3.666666666666667</v>
      </c>
      <c r="D62" s="22">
        <f t="shared" ref="D62:Q62" si="41">C62+D61</f>
        <v>4</v>
      </c>
      <c r="E62" s="22">
        <f t="shared" si="41"/>
        <v>4.333333333333333</v>
      </c>
      <c r="F62" s="22">
        <f t="shared" si="41"/>
        <v>4.6666666666666661</v>
      </c>
      <c r="G62" s="22">
        <f t="shared" si="41"/>
        <v>4.9999999999999991</v>
      </c>
      <c r="H62" s="22">
        <f t="shared" si="41"/>
        <v>5.3333333333333321</v>
      </c>
      <c r="I62" s="22">
        <f t="shared" si="41"/>
        <v>5.3333333333333321</v>
      </c>
      <c r="J62" s="22">
        <f t="shared" si="41"/>
        <v>5.3333333333333321</v>
      </c>
      <c r="K62" s="22">
        <f t="shared" si="41"/>
        <v>5.6666666666666652</v>
      </c>
      <c r="L62" s="22">
        <f t="shared" si="41"/>
        <v>5.9999999999999982</v>
      </c>
      <c r="M62" s="22">
        <f t="shared" si="41"/>
        <v>6.3333333333333313</v>
      </c>
      <c r="N62" s="22">
        <f t="shared" si="41"/>
        <v>6.6666666666666643</v>
      </c>
      <c r="O62" s="22">
        <f t="shared" si="41"/>
        <v>6.9999999999999973</v>
      </c>
      <c r="P62" s="22">
        <f t="shared" si="41"/>
        <v>6.9999999999999973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-0.29166666666666669</v>
      </c>
      <c r="C63" s="22">
        <f t="shared" si="42"/>
        <v>-0.29166666666666669</v>
      </c>
      <c r="D63" s="22">
        <f t="shared" si="42"/>
        <v>0</v>
      </c>
      <c r="E63" s="22">
        <f t="shared" si="42"/>
        <v>0</v>
      </c>
      <c r="F63" s="22">
        <f t="shared" si="42"/>
        <v>0</v>
      </c>
      <c r="G63" s="22">
        <f t="shared" si="42"/>
        <v>0</v>
      </c>
      <c r="H63" s="22">
        <f t="shared" si="42"/>
        <v>0</v>
      </c>
      <c r="I63" s="22">
        <f t="shared" si="42"/>
        <v>0</v>
      </c>
      <c r="J63" s="22">
        <f t="shared" si="42"/>
        <v>0</v>
      </c>
      <c r="K63" s="22">
        <f t="shared" si="42"/>
        <v>0</v>
      </c>
      <c r="L63" s="22">
        <f t="shared" si="42"/>
        <v>0</v>
      </c>
      <c r="M63" s="22">
        <f t="shared" si="42"/>
        <v>0</v>
      </c>
      <c r="N63" s="22">
        <f t="shared" si="42"/>
        <v>0</v>
      </c>
      <c r="O63" s="22">
        <f t="shared" si="42"/>
        <v>0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0</v>
      </c>
      <c r="C64" s="74">
        <f t="shared" si="43"/>
        <v>0</v>
      </c>
      <c r="D64" s="74">
        <f t="shared" si="43"/>
        <v>0</v>
      </c>
      <c r="E64" s="74">
        <f t="shared" si="43"/>
        <v>0</v>
      </c>
      <c r="F64" s="74">
        <f t="shared" si="43"/>
        <v>0</v>
      </c>
      <c r="G64" s="74">
        <f t="shared" si="43"/>
        <v>0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0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</v>
      </c>
      <c r="C65" s="75">
        <f t="shared" si="44"/>
        <v>0</v>
      </c>
      <c r="D65" s="75">
        <f t="shared" si="44"/>
        <v>0</v>
      </c>
      <c r="E65" s="75">
        <f t="shared" si="44"/>
        <v>0</v>
      </c>
      <c r="F65" s="75">
        <f t="shared" si="44"/>
        <v>0</v>
      </c>
      <c r="G65" s="75">
        <f t="shared" si="44"/>
        <v>0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0</v>
      </c>
      <c r="C66" s="76">
        <f t="shared" ref="C66:P66" si="45">TIME(INT(C65),(C65-INT(C65))*100,0)</f>
        <v>0</v>
      </c>
      <c r="D66" s="76">
        <f t="shared" si="45"/>
        <v>0</v>
      </c>
      <c r="E66" s="76">
        <f t="shared" si="45"/>
        <v>0</v>
      </c>
      <c r="F66" s="76">
        <f t="shared" si="45"/>
        <v>0</v>
      </c>
      <c r="G66" s="76">
        <f t="shared" si="45"/>
        <v>0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0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</v>
      </c>
      <c r="C67" s="22">
        <f t="shared" ref="C67:P67" si="46">IF(C52=1,0,IF(C58&gt;C56,C58-C56-C66+C59,C59))</f>
        <v>0</v>
      </c>
      <c r="D67" s="22">
        <f t="shared" si="46"/>
        <v>0</v>
      </c>
      <c r="E67" s="22">
        <f t="shared" si="46"/>
        <v>0</v>
      </c>
      <c r="F67" s="22">
        <f t="shared" si="46"/>
        <v>0</v>
      </c>
      <c r="G67" s="22">
        <f t="shared" si="46"/>
        <v>0</v>
      </c>
      <c r="H67" s="22">
        <f t="shared" si="46"/>
        <v>0</v>
      </c>
      <c r="I67" s="22">
        <f t="shared" si="46"/>
        <v>0</v>
      </c>
      <c r="J67" s="22">
        <f t="shared" si="46"/>
        <v>0</v>
      </c>
      <c r="K67" s="22">
        <f t="shared" si="46"/>
        <v>0</v>
      </c>
      <c r="L67" s="22">
        <f t="shared" si="46"/>
        <v>0</v>
      </c>
      <c r="M67" s="22">
        <f t="shared" si="46"/>
        <v>0</v>
      </c>
      <c r="N67" s="22">
        <f t="shared" si="46"/>
        <v>0</v>
      </c>
      <c r="O67" s="22">
        <f t="shared" si="46"/>
        <v>0</v>
      </c>
      <c r="P67" s="22">
        <f t="shared" si="46"/>
        <v>0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</v>
      </c>
      <c r="C68" s="57">
        <f t="shared" si="47"/>
        <v>0</v>
      </c>
      <c r="D68" s="57">
        <f t="shared" si="47"/>
        <v>0</v>
      </c>
      <c r="E68" s="57">
        <f t="shared" si="47"/>
        <v>0</v>
      </c>
      <c r="F68" s="57">
        <f t="shared" si="47"/>
        <v>0</v>
      </c>
      <c r="G68" s="57">
        <f t="shared" si="47"/>
        <v>0</v>
      </c>
      <c r="H68" s="57">
        <f t="shared" si="47"/>
        <v>0</v>
      </c>
      <c r="I68" s="57">
        <f t="shared" si="47"/>
        <v>0</v>
      </c>
      <c r="J68" s="57">
        <f t="shared" si="47"/>
        <v>0</v>
      </c>
      <c r="K68" s="57">
        <f t="shared" si="47"/>
        <v>0</v>
      </c>
      <c r="L68" s="57">
        <f t="shared" si="47"/>
        <v>0</v>
      </c>
      <c r="M68" s="57">
        <f t="shared" si="47"/>
        <v>0</v>
      </c>
      <c r="N68" s="57">
        <f t="shared" si="47"/>
        <v>0</v>
      </c>
      <c r="O68" s="57">
        <f t="shared" si="47"/>
        <v>0</v>
      </c>
      <c r="P68" s="57">
        <f t="shared" si="47"/>
        <v>0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0</v>
      </c>
      <c r="C69" s="25">
        <f t="shared" ref="C69:Q69" si="48">HOUR(C68)+MINUTE(C68)/100</f>
        <v>0</v>
      </c>
      <c r="D69" s="25">
        <f t="shared" si="48"/>
        <v>0</v>
      </c>
      <c r="E69" s="25">
        <f t="shared" si="48"/>
        <v>0</v>
      </c>
      <c r="F69" s="25">
        <f t="shared" si="48"/>
        <v>0</v>
      </c>
      <c r="G69" s="25">
        <f t="shared" si="48"/>
        <v>0</v>
      </c>
      <c r="H69" s="25">
        <f t="shared" si="48"/>
        <v>0</v>
      </c>
      <c r="I69" s="25">
        <f t="shared" si="48"/>
        <v>0</v>
      </c>
      <c r="J69" s="25">
        <f t="shared" si="48"/>
        <v>0</v>
      </c>
      <c r="K69" s="25">
        <f t="shared" si="48"/>
        <v>0</v>
      </c>
      <c r="L69" s="25">
        <f t="shared" si="48"/>
        <v>0</v>
      </c>
      <c r="M69" s="25">
        <f t="shared" si="48"/>
        <v>0</v>
      </c>
      <c r="N69" s="25">
        <f t="shared" si="48"/>
        <v>0</v>
      </c>
      <c r="O69" s="25">
        <f t="shared" si="48"/>
        <v>0</v>
      </c>
      <c r="P69" s="25">
        <f t="shared" si="48"/>
        <v>0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0</v>
      </c>
      <c r="C70" s="22">
        <f t="shared" si="49"/>
        <v>0</v>
      </c>
      <c r="D70" s="22">
        <f t="shared" si="49"/>
        <v>-0.33333333333333331</v>
      </c>
      <c r="E70" s="22">
        <f t="shared" si="49"/>
        <v>-0.33333333333333331</v>
      </c>
      <c r="F70" s="22">
        <f t="shared" si="49"/>
        <v>-0.33333333333333331</v>
      </c>
      <c r="G70" s="22">
        <f t="shared" si="49"/>
        <v>-0.33333333333333331</v>
      </c>
      <c r="H70" s="22">
        <f t="shared" si="49"/>
        <v>-0.33333333333333331</v>
      </c>
      <c r="I70" s="22">
        <f t="shared" si="49"/>
        <v>0</v>
      </c>
      <c r="J70" s="22">
        <f t="shared" si="49"/>
        <v>0</v>
      </c>
      <c r="K70" s="22">
        <f t="shared" si="49"/>
        <v>-0.33333333333333331</v>
      </c>
      <c r="L70" s="22">
        <f t="shared" si="49"/>
        <v>-0.33333333333333331</v>
      </c>
      <c r="M70" s="22">
        <f t="shared" si="49"/>
        <v>-0.33333333333333331</v>
      </c>
      <c r="N70" s="22">
        <f t="shared" si="49"/>
        <v>-0.33333333333333331</v>
      </c>
      <c r="O70" s="22">
        <f t="shared" si="49"/>
        <v>-0.33333333333333331</v>
      </c>
      <c r="P70" s="22">
        <f t="shared" si="49"/>
        <v>0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</v>
      </c>
      <c r="C71" s="26">
        <f t="shared" ref="C71:Q71" si="50">SIGN(C70)*(HOUR(ABS(C70))+MINUTE(ABS(C70))/100)</f>
        <v>0</v>
      </c>
      <c r="D71" s="26">
        <f t="shared" si="50"/>
        <v>-8</v>
      </c>
      <c r="E71" s="26">
        <f t="shared" si="50"/>
        <v>-8</v>
      </c>
      <c r="F71" s="26">
        <f t="shared" si="50"/>
        <v>-8</v>
      </c>
      <c r="G71" s="26">
        <f t="shared" si="50"/>
        <v>-8</v>
      </c>
      <c r="H71" s="26">
        <f t="shared" si="50"/>
        <v>-8</v>
      </c>
      <c r="I71" s="26">
        <f t="shared" si="50"/>
        <v>0</v>
      </c>
      <c r="J71" s="26">
        <f t="shared" si="50"/>
        <v>0</v>
      </c>
      <c r="K71" s="26">
        <f t="shared" si="50"/>
        <v>-8</v>
      </c>
      <c r="L71" s="26">
        <f t="shared" si="50"/>
        <v>-8</v>
      </c>
      <c r="M71" s="26">
        <f t="shared" si="50"/>
        <v>-8</v>
      </c>
      <c r="N71" s="26">
        <f t="shared" si="50"/>
        <v>-8</v>
      </c>
      <c r="O71" s="26">
        <f t="shared" si="50"/>
        <v>-8</v>
      </c>
      <c r="P71" s="27">
        <f t="shared" si="50"/>
        <v>0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-17.999999999999996</v>
      </c>
      <c r="C72" s="22">
        <f t="shared" ref="C72:Q72" si="51">C70+B72</f>
        <v>-17.999999999999996</v>
      </c>
      <c r="D72" s="22">
        <f t="shared" si="51"/>
        <v>-18.333333333333329</v>
      </c>
      <c r="E72" s="22">
        <f t="shared" si="51"/>
        <v>-18.666666666666661</v>
      </c>
      <c r="F72" s="22">
        <f t="shared" si="51"/>
        <v>-18.999999999999993</v>
      </c>
      <c r="G72" s="22">
        <f t="shared" si="51"/>
        <v>-19.333333333333325</v>
      </c>
      <c r="H72" s="22">
        <f t="shared" si="51"/>
        <v>-19.666666666666657</v>
      </c>
      <c r="I72" s="22">
        <f t="shared" si="51"/>
        <v>-19.666666666666657</v>
      </c>
      <c r="J72" s="22">
        <f t="shared" si="51"/>
        <v>-19.666666666666657</v>
      </c>
      <c r="K72" s="22">
        <f t="shared" si="51"/>
        <v>-19.999999999999989</v>
      </c>
      <c r="L72" s="22">
        <f t="shared" si="51"/>
        <v>-20.333333333333321</v>
      </c>
      <c r="M72" s="22">
        <f t="shared" si="51"/>
        <v>-20.666666666666654</v>
      </c>
      <c r="N72" s="22">
        <f t="shared" si="51"/>
        <v>-20.999999999999986</v>
      </c>
      <c r="O72" s="22">
        <f t="shared" si="51"/>
        <v>-21.333333333333318</v>
      </c>
      <c r="P72" s="22">
        <f t="shared" si="51"/>
        <v>-21.333333333333318</v>
      </c>
      <c r="Q72" s="66">
        <f t="shared" si="51"/>
        <v>-21.333333333333318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-432</v>
      </c>
      <c r="C73" s="28">
        <f t="shared" ref="C73:Q73" si="52">SIGN(C72)*(DAY(ABS(C72))*24+HOUR(ABS(C72))+MINUTE(ABS(C72))/100)</f>
        <v>-432</v>
      </c>
      <c r="D73" s="28">
        <f t="shared" si="52"/>
        <v>-440</v>
      </c>
      <c r="E73" s="28">
        <f t="shared" si="52"/>
        <v>-448</v>
      </c>
      <c r="F73" s="28">
        <f t="shared" si="52"/>
        <v>-456</v>
      </c>
      <c r="G73" s="28">
        <f t="shared" si="52"/>
        <v>-464</v>
      </c>
      <c r="H73" s="28">
        <f t="shared" si="52"/>
        <v>-472</v>
      </c>
      <c r="I73" s="28">
        <f t="shared" si="52"/>
        <v>-472</v>
      </c>
      <c r="J73" s="28">
        <f t="shared" si="52"/>
        <v>-472</v>
      </c>
      <c r="K73" s="28">
        <f t="shared" si="52"/>
        <v>-480</v>
      </c>
      <c r="L73" s="28">
        <f t="shared" si="52"/>
        <v>-488</v>
      </c>
      <c r="M73" s="28">
        <f t="shared" si="52"/>
        <v>-496</v>
      </c>
      <c r="N73" s="28">
        <f t="shared" si="52"/>
        <v>-504</v>
      </c>
      <c r="O73" s="28">
        <f t="shared" si="52"/>
        <v>-512</v>
      </c>
      <c r="P73" s="28">
        <f t="shared" si="52"/>
        <v>-512</v>
      </c>
      <c r="Q73" s="28">
        <f t="shared" si="52"/>
        <v>-512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3622047244094491" right="0" top="0.11811023622047245" bottom="0.16" header="0" footer="0.2"/>
  <pageSetup paperSize="9" orientation="landscape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R79"/>
  <sheetViews>
    <sheetView workbookViewId="0">
      <selection activeCell="F41" sqref="F41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f>Mrzalt!L1</f>
        <v>7</v>
      </c>
      <c r="M1" s="65">
        <f>Mrzalt!M1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">
        <v>88</v>
      </c>
      <c r="C2" s="34"/>
      <c r="D2" s="35"/>
      <c r="E2" s="2"/>
      <c r="F2" s="2"/>
      <c r="H2" s="4" t="s">
        <v>4</v>
      </c>
      <c r="I2" s="64">
        <f>Mrzalt!I2</f>
        <v>10</v>
      </c>
      <c r="J2" s="2"/>
      <c r="K2" s="41" t="s">
        <v>5</v>
      </c>
      <c r="L2" s="69">
        <f>Mrzalt!L2</f>
        <v>0.3</v>
      </c>
      <c r="N2" s="8"/>
      <c r="O2" s="43" t="s">
        <v>6</v>
      </c>
      <c r="P2" s="52">
        <f>Mrzalt!Q73</f>
        <v>-512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Mrzalt!B3</f>
        <v xml:space="preserve">Max </v>
      </c>
      <c r="C3" s="34"/>
      <c r="D3" s="36"/>
      <c r="E3" s="2"/>
      <c r="F3" s="2"/>
      <c r="H3" s="4" t="s">
        <v>8</v>
      </c>
      <c r="I3" s="121">
        <f>Mrzalt!I3</f>
        <v>20</v>
      </c>
      <c r="J3" s="3"/>
      <c r="K3" s="41" t="s">
        <v>9</v>
      </c>
      <c r="L3" s="69">
        <f>Mrzalt!L3</f>
        <v>0.45</v>
      </c>
      <c r="N3" s="8"/>
      <c r="O3" s="43" t="s">
        <v>10</v>
      </c>
      <c r="P3" s="10">
        <f>SIGN(L9)*(DAY(L10)*24+HOUR(L10)+MINUTE(L10)/100)</f>
        <v>-355.1</v>
      </c>
    </row>
    <row r="4" spans="1:17" ht="16.149999999999999" customHeight="1" thickTop="1" thickBot="1" x14ac:dyDescent="0.25">
      <c r="A4" t="s">
        <v>11</v>
      </c>
      <c r="B4" s="37" t="s">
        <v>61</v>
      </c>
      <c r="C4"/>
      <c r="D4" s="38" t="str">
        <f>"" &amp;P4 &amp; " Arbeitsstunden"</f>
        <v>160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160</v>
      </c>
    </row>
    <row r="5" spans="1:17" ht="15.75" customHeight="1" thickBot="1" x14ac:dyDescent="0.25">
      <c r="A5" s="7" t="s">
        <v>15</v>
      </c>
      <c r="B5" s="49">
        <f>Mrzalt!B5</f>
        <v>2024</v>
      </c>
      <c r="C5" s="15"/>
      <c r="D5" s="38" t="str">
        <f>"bzw." &amp; G10 &amp; " Arbeitstage"</f>
        <v>bzw.20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-515.1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DATE(B5,4,1)</f>
        <v>45383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19.999999999999993</v>
      </c>
      <c r="H9" s="124">
        <f>TIME(INT(F9),(F9-INT(F9))*100,0)</f>
        <v>0.25</v>
      </c>
      <c r="I9" s="128">
        <f>ABS(P2)</f>
        <v>512</v>
      </c>
      <c r="J9" s="125">
        <f>TIME(INT(L1),(L1-INT(L1))*100,0)</f>
        <v>0.29166666666666669</v>
      </c>
      <c r="K9" s="126">
        <f>SUM(B36:P36)+SUM(B68:Q68)</f>
        <v>6.5347222222222232</v>
      </c>
      <c r="L9" s="127">
        <f>K9+I10</f>
        <v>-14.798611111111109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-21.465277777777771</v>
      </c>
      <c r="Q9" s="47">
        <f>ABS(P2)</f>
        <v>512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20</v>
      </c>
      <c r="H10" s="99">
        <f>TIME(INT(F10),(F10-INT(F10))*100,0)</f>
        <v>0.375</v>
      </c>
      <c r="I10" s="100">
        <f>SIGN(P2)*(INT(I9/24)+TIME(INT(I9),(I9-INT(I9))*100,0))</f>
        <v>-21.333333333333332</v>
      </c>
      <c r="J10" s="101">
        <f>TIME(INT(M1),(M1-INT(M1))*100,0)</f>
        <v>0.83333333333333337</v>
      </c>
      <c r="K10" s="100">
        <f>ABS(K9)</f>
        <v>6.5347222222222232</v>
      </c>
      <c r="L10" s="102">
        <f>ABS(L9)</f>
        <v>14.798611111111109</v>
      </c>
      <c r="M10" s="110" t="e">
        <f>#REF!</f>
        <v>#REF!</v>
      </c>
      <c r="N10" s="112" t="e">
        <f>Q54</f>
        <v>#REF!</v>
      </c>
      <c r="O10" s="111">
        <f>ABS(P10)</f>
        <v>21.465277777777771</v>
      </c>
      <c r="P10" s="1">
        <f>IF(P9&gt;O9,O9,P9)</f>
        <v>-21.465277777777771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45383</v>
      </c>
      <c r="C11" s="16">
        <f t="shared" si="0"/>
        <v>45384</v>
      </c>
      <c r="D11" s="16">
        <f t="shared" si="0"/>
        <v>45385</v>
      </c>
      <c r="E11" s="16">
        <f t="shared" si="0"/>
        <v>45386</v>
      </c>
      <c r="F11" s="16">
        <f t="shared" si="0"/>
        <v>45387</v>
      </c>
      <c r="G11" s="16">
        <f t="shared" si="0"/>
        <v>45388</v>
      </c>
      <c r="H11" s="16">
        <f t="shared" si="0"/>
        <v>45389</v>
      </c>
      <c r="I11" s="16">
        <f t="shared" si="0"/>
        <v>45390</v>
      </c>
      <c r="J11" s="16">
        <f t="shared" si="0"/>
        <v>45391</v>
      </c>
      <c r="K11" s="16">
        <f t="shared" si="0"/>
        <v>45392</v>
      </c>
      <c r="L11" s="16">
        <f t="shared" si="0"/>
        <v>45393</v>
      </c>
      <c r="M11" s="16">
        <f t="shared" si="0"/>
        <v>45394</v>
      </c>
      <c r="N11" s="16">
        <f t="shared" si="0"/>
        <v>45395</v>
      </c>
      <c r="O11" s="16">
        <f t="shared" si="0"/>
        <v>45396</v>
      </c>
      <c r="P11" s="16">
        <f t="shared" si="0"/>
        <v>45397</v>
      </c>
      <c r="Q11" s="2"/>
    </row>
    <row r="12" spans="1:17" ht="16.149999999999999" customHeight="1" thickBot="1" x14ac:dyDescent="0.25">
      <c r="A12" s="6" t="s">
        <v>18</v>
      </c>
      <c r="B12" s="45">
        <f>B11</f>
        <v>45383</v>
      </c>
      <c r="C12" s="45">
        <f t="shared" ref="C12:P12" si="1">C11</f>
        <v>45384</v>
      </c>
      <c r="D12" s="45">
        <f t="shared" si="1"/>
        <v>45385</v>
      </c>
      <c r="E12" s="45">
        <f t="shared" si="1"/>
        <v>45386</v>
      </c>
      <c r="F12" s="45">
        <f t="shared" si="1"/>
        <v>45387</v>
      </c>
      <c r="G12" s="45">
        <f t="shared" si="1"/>
        <v>45388</v>
      </c>
      <c r="H12" s="45">
        <f t="shared" si="1"/>
        <v>45389</v>
      </c>
      <c r="I12" s="45">
        <f t="shared" si="1"/>
        <v>45390</v>
      </c>
      <c r="J12" s="45">
        <f t="shared" si="1"/>
        <v>45391</v>
      </c>
      <c r="K12" s="45">
        <f t="shared" si="1"/>
        <v>45392</v>
      </c>
      <c r="L12" s="45">
        <f t="shared" si="1"/>
        <v>45393</v>
      </c>
      <c r="M12" s="45">
        <f t="shared" si="1"/>
        <v>45394</v>
      </c>
      <c r="N12" s="45">
        <f t="shared" si="1"/>
        <v>45395</v>
      </c>
      <c r="O12" s="45">
        <f t="shared" si="1"/>
        <v>45396</v>
      </c>
      <c r="P12" s="45">
        <f t="shared" si="1"/>
        <v>45397</v>
      </c>
      <c r="Q12" s="2"/>
    </row>
    <row r="13" spans="1:17" ht="16.149999999999999" customHeight="1" x14ac:dyDescent="0.2">
      <c r="A13" s="6" t="s">
        <v>19</v>
      </c>
      <c r="B13" s="29">
        <v>7.15</v>
      </c>
      <c r="C13" s="29">
        <v>7.1</v>
      </c>
      <c r="D13" s="29">
        <v>7.2</v>
      </c>
      <c r="E13" s="29">
        <v>7.15</v>
      </c>
      <c r="F13" s="29">
        <v>7.2</v>
      </c>
      <c r="G13" s="29"/>
      <c r="H13" s="29"/>
      <c r="I13" s="29">
        <v>7.2</v>
      </c>
      <c r="J13" s="29">
        <v>7.1</v>
      </c>
      <c r="K13" s="29"/>
      <c r="L13" s="29">
        <v>7.15</v>
      </c>
      <c r="M13" s="29">
        <v>8.3000000000000007</v>
      </c>
      <c r="N13" s="29"/>
      <c r="O13" s="29"/>
      <c r="P13" s="29">
        <v>7.1</v>
      </c>
      <c r="Q13" s="6"/>
    </row>
    <row r="14" spans="1:17" ht="16.149999999999999" customHeight="1" x14ac:dyDescent="0.2">
      <c r="A14" s="6" t="s">
        <v>20</v>
      </c>
      <c r="B14" s="29">
        <v>17.399999999999999</v>
      </c>
      <c r="C14" s="29">
        <v>17.2</v>
      </c>
      <c r="D14" s="29">
        <v>15.4</v>
      </c>
      <c r="E14" s="29">
        <v>16.45</v>
      </c>
      <c r="F14" s="29">
        <v>13.2</v>
      </c>
      <c r="G14" s="29"/>
      <c r="H14" s="29"/>
      <c r="I14" s="29">
        <v>16.05</v>
      </c>
      <c r="J14" s="29">
        <v>16.100000000000001</v>
      </c>
      <c r="K14" s="29"/>
      <c r="L14" s="29">
        <v>16.350000000000001</v>
      </c>
      <c r="M14" s="29">
        <v>13.3</v>
      </c>
      <c r="N14" s="29"/>
      <c r="O14" s="29"/>
      <c r="P14" s="29">
        <v>17.25</v>
      </c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f t="shared" si="2"/>
        <v>0</v>
      </c>
      <c r="D15" s="68">
        <f>IF(AND(D19&gt;0,OR(LEFT(D16,1)="U",LEFT(D16,1)="A",LEFT(D16,1)="K",LEFT(D16,1)="D",LEFT(D16,3)="mKK")),$I$1,0)</f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v>0</v>
      </c>
      <c r="I15" s="68">
        <v>0</v>
      </c>
      <c r="J15" s="68"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 t="s">
        <v>84</v>
      </c>
      <c r="L16" s="30"/>
      <c r="M16" s="30" t="s">
        <v>85</v>
      </c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>
        <v>0.3</v>
      </c>
      <c r="C17" s="29">
        <v>0.3</v>
      </c>
      <c r="D17" s="29">
        <v>0.3</v>
      </c>
      <c r="E17" s="29">
        <v>0.3</v>
      </c>
      <c r="F17" s="29">
        <v>0</v>
      </c>
      <c r="G17" s="29"/>
      <c r="H17" s="29"/>
      <c r="I17" s="29">
        <v>0.3</v>
      </c>
      <c r="J17" s="29">
        <v>0.3</v>
      </c>
      <c r="K17" s="29"/>
      <c r="L17" s="29">
        <v>0.3</v>
      </c>
      <c r="M17" s="29"/>
      <c r="N17" s="29"/>
      <c r="O17" s="29"/>
      <c r="P17" s="29">
        <v>0.3</v>
      </c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8</v>
      </c>
      <c r="D19" s="18">
        <f>IF(OR(WEEKDAY(D12)=7,WEEKDAY(D12)=1,D16="gF"),0,$I$1)</f>
        <v>8</v>
      </c>
      <c r="E19" s="18">
        <f t="shared" si="3"/>
        <v>8</v>
      </c>
      <c r="F19" s="18">
        <f t="shared" si="3"/>
        <v>8</v>
      </c>
      <c r="G19" s="18">
        <f t="shared" si="3"/>
        <v>0</v>
      </c>
      <c r="H19" s="18">
        <f t="shared" si="3"/>
        <v>0</v>
      </c>
      <c r="I19" s="18">
        <f t="shared" si="3"/>
        <v>8</v>
      </c>
      <c r="J19" s="18">
        <f t="shared" si="3"/>
        <v>8</v>
      </c>
      <c r="K19" s="18">
        <f t="shared" si="3"/>
        <v>8</v>
      </c>
      <c r="L19" s="18">
        <f t="shared" si="3"/>
        <v>8</v>
      </c>
      <c r="M19" s="18">
        <f t="shared" si="3"/>
        <v>8</v>
      </c>
      <c r="N19" s="18">
        <f t="shared" si="3"/>
        <v>0</v>
      </c>
      <c r="O19" s="18">
        <f t="shared" si="3"/>
        <v>0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>IF(LEFT(D16,1)="U",C21-1,C21)</f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>IF(LEFT(D16,2)="AT",C22-1,C22)</f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0.30208333333333331</v>
      </c>
      <c r="C23" s="20">
        <f t="shared" si="7"/>
        <v>0.2986111111111111</v>
      </c>
      <c r="D23" s="20">
        <f t="shared" si="7"/>
        <v>0.30555555555555552</v>
      </c>
      <c r="E23" s="20">
        <f t="shared" si="7"/>
        <v>0.30208333333333331</v>
      </c>
      <c r="F23" s="21">
        <f t="shared" si="7"/>
        <v>0.30555555555555552</v>
      </c>
      <c r="G23" s="20">
        <f t="shared" si="7"/>
        <v>0</v>
      </c>
      <c r="H23" s="20">
        <f t="shared" si="7"/>
        <v>0</v>
      </c>
      <c r="I23" s="20">
        <f t="shared" si="7"/>
        <v>0.30555555555555552</v>
      </c>
      <c r="J23" s="20">
        <f t="shared" si="7"/>
        <v>0.2986111111111111</v>
      </c>
      <c r="K23" s="20">
        <f t="shared" si="7"/>
        <v>0</v>
      </c>
      <c r="L23" s="20">
        <f t="shared" si="7"/>
        <v>0.30208333333333331</v>
      </c>
      <c r="M23" s="20">
        <f t="shared" si="7"/>
        <v>0.35416666666666669</v>
      </c>
      <c r="N23" s="20">
        <f t="shared" si="7"/>
        <v>0</v>
      </c>
      <c r="O23" s="20">
        <f t="shared" si="7"/>
        <v>0</v>
      </c>
      <c r="P23" s="20">
        <f t="shared" si="7"/>
        <v>0.2986111111111111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0.30208333333333331</v>
      </c>
      <c r="C24" s="56">
        <f>IF(C23&lt;$J$9,$J$9,C23)</f>
        <v>0.2986111111111111</v>
      </c>
      <c r="D24" s="56">
        <f t="shared" ref="D24:P24" si="8">IF(AND(D23&gt;0,D23&lt;$J$9),$J$9,D23)</f>
        <v>0.30555555555555552</v>
      </c>
      <c r="E24" s="56">
        <f t="shared" si="8"/>
        <v>0.30208333333333331</v>
      </c>
      <c r="F24" s="56">
        <f t="shared" si="8"/>
        <v>0.30555555555555552</v>
      </c>
      <c r="G24" s="56">
        <f t="shared" si="8"/>
        <v>0</v>
      </c>
      <c r="H24" s="56">
        <f t="shared" si="8"/>
        <v>0</v>
      </c>
      <c r="I24" s="56">
        <f t="shared" si="8"/>
        <v>0.30555555555555552</v>
      </c>
      <c r="J24" s="56">
        <f t="shared" si="8"/>
        <v>0.2986111111111111</v>
      </c>
      <c r="K24" s="56">
        <f t="shared" si="8"/>
        <v>0</v>
      </c>
      <c r="L24" s="56">
        <f t="shared" si="8"/>
        <v>0.30208333333333331</v>
      </c>
      <c r="M24" s="56">
        <f t="shared" si="8"/>
        <v>0.35416666666666669</v>
      </c>
      <c r="N24" s="56">
        <f t="shared" si="8"/>
        <v>0</v>
      </c>
      <c r="O24" s="56">
        <f t="shared" si="8"/>
        <v>0</v>
      </c>
      <c r="P24" s="56">
        <f t="shared" si="8"/>
        <v>0.2986111111111111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0.73611111111111116</v>
      </c>
      <c r="C25" s="20">
        <f t="shared" si="9"/>
        <v>0.72222222222222221</v>
      </c>
      <c r="D25" s="20">
        <f>IF(LEFT(D16,1)="K",D23,TIME(INT(D14),(D14-INT(D14))*100,0))</f>
        <v>0.65277777777777779</v>
      </c>
      <c r="E25" s="20">
        <f t="shared" si="9"/>
        <v>0.69791666666666663</v>
      </c>
      <c r="F25" s="20">
        <f t="shared" si="9"/>
        <v>0.55555555555555558</v>
      </c>
      <c r="G25" s="20">
        <f t="shared" si="9"/>
        <v>0</v>
      </c>
      <c r="H25" s="20">
        <f t="shared" si="9"/>
        <v>0</v>
      </c>
      <c r="I25" s="20">
        <f t="shared" si="9"/>
        <v>0.67013888888888884</v>
      </c>
      <c r="J25" s="20">
        <f t="shared" si="9"/>
        <v>0.67361111111111116</v>
      </c>
      <c r="K25" s="20">
        <f t="shared" si="9"/>
        <v>0</v>
      </c>
      <c r="L25" s="20">
        <f t="shared" si="9"/>
        <v>0.69097222222222221</v>
      </c>
      <c r="M25" s="20">
        <f t="shared" si="9"/>
        <v>0.5625</v>
      </c>
      <c r="N25" s="20">
        <f t="shared" si="9"/>
        <v>0</v>
      </c>
      <c r="O25" s="20">
        <f t="shared" si="9"/>
        <v>0</v>
      </c>
      <c r="P25" s="20">
        <f t="shared" si="9"/>
        <v>0.72569444444444453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0.73611111111111116</v>
      </c>
      <c r="C26" s="56">
        <f t="shared" si="10"/>
        <v>0.72222222222222221</v>
      </c>
      <c r="D26" s="56">
        <f t="shared" si="10"/>
        <v>0.65277777777777779</v>
      </c>
      <c r="E26" s="56">
        <f t="shared" si="10"/>
        <v>0.69791666666666663</v>
      </c>
      <c r="F26" s="56">
        <f t="shared" si="10"/>
        <v>0.55555555555555558</v>
      </c>
      <c r="G26" s="56">
        <f t="shared" si="10"/>
        <v>0</v>
      </c>
      <c r="H26" s="56">
        <f t="shared" si="10"/>
        <v>0</v>
      </c>
      <c r="I26" s="56">
        <f t="shared" si="10"/>
        <v>0.67013888888888884</v>
      </c>
      <c r="J26" s="56">
        <f t="shared" si="10"/>
        <v>0.67361111111111116</v>
      </c>
      <c r="K26" s="56">
        <f t="shared" si="10"/>
        <v>0</v>
      </c>
      <c r="L26" s="56">
        <f t="shared" si="10"/>
        <v>0.69097222222222221</v>
      </c>
      <c r="M26" s="56">
        <f t="shared" si="10"/>
        <v>0.5625</v>
      </c>
      <c r="N26" s="56">
        <f t="shared" si="10"/>
        <v>0</v>
      </c>
      <c r="O26" s="56">
        <f t="shared" si="10"/>
        <v>0</v>
      </c>
      <c r="P26" s="56">
        <f t="shared" si="10"/>
        <v>0.72569444444444453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2.0833333333333332E-2</v>
      </c>
      <c r="C28" s="20">
        <f>TIME(INT(C17),(C17-INT(C17))*100,0)+TIME(INT(C18),(C18-INT(C18))*100,0)</f>
        <v>2.0833333333333332E-2</v>
      </c>
      <c r="D28" s="20">
        <f>TIME(INT(D17),(D17-INT(D17))*100,0)+TIME(INT(D18),(D18-INT(D18))*100,0)</f>
        <v>2.0833333333333332E-2</v>
      </c>
      <c r="E28" s="20">
        <f t="shared" ref="E28:P28" si="12">TIME(INT(E17),(E17-INT(E17))*100,0)+TIME(INT(E18),(E18-INT(E18))*100,0)</f>
        <v>2.0833333333333332E-2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2.0833333333333332E-2</v>
      </c>
      <c r="J28" s="20">
        <f t="shared" si="12"/>
        <v>2.0833333333333332E-2</v>
      </c>
      <c r="K28" s="20">
        <f t="shared" si="12"/>
        <v>0</v>
      </c>
      <c r="L28" s="20">
        <f t="shared" si="12"/>
        <v>2.0833333333333332E-2</v>
      </c>
      <c r="M28" s="20">
        <f t="shared" si="12"/>
        <v>0</v>
      </c>
      <c r="N28" s="20">
        <f t="shared" si="12"/>
        <v>0</v>
      </c>
      <c r="O28" s="20">
        <f t="shared" si="12"/>
        <v>0</v>
      </c>
      <c r="P28" s="20">
        <f t="shared" si="12"/>
        <v>2.0833333333333332E-2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0.33333333333333331</v>
      </c>
      <c r="D29" s="20">
        <f t="shared" si="13"/>
        <v>0.33333333333333331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</v>
      </c>
      <c r="H29" s="20">
        <f t="shared" si="13"/>
        <v>0</v>
      </c>
      <c r="I29" s="20">
        <f t="shared" si="13"/>
        <v>0.33333333333333331</v>
      </c>
      <c r="J29" s="20">
        <f t="shared" si="13"/>
        <v>0.33333333333333331</v>
      </c>
      <c r="K29" s="20">
        <f t="shared" si="13"/>
        <v>0.33333333333333331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</v>
      </c>
      <c r="O29" s="20">
        <f t="shared" si="13"/>
        <v>0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4">C30+D29</f>
        <v>1</v>
      </c>
      <c r="E30" s="22">
        <f t="shared" si="14"/>
        <v>1.3333333333333333</v>
      </c>
      <c r="F30" s="22">
        <f t="shared" si="14"/>
        <v>1.6666666666666665</v>
      </c>
      <c r="G30" s="22">
        <f t="shared" si="14"/>
        <v>1.6666666666666665</v>
      </c>
      <c r="H30" s="22">
        <f t="shared" si="14"/>
        <v>1.6666666666666665</v>
      </c>
      <c r="I30" s="22">
        <f t="shared" si="14"/>
        <v>1.9999999999999998</v>
      </c>
      <c r="J30" s="22">
        <f t="shared" si="14"/>
        <v>2.333333333333333</v>
      </c>
      <c r="K30" s="22">
        <f t="shared" si="14"/>
        <v>2.6666666666666665</v>
      </c>
      <c r="L30" s="22">
        <f t="shared" si="14"/>
        <v>3</v>
      </c>
      <c r="M30" s="22">
        <f t="shared" si="14"/>
        <v>3.3333333333333335</v>
      </c>
      <c r="N30" s="22">
        <f t="shared" si="14"/>
        <v>3.3333333333333335</v>
      </c>
      <c r="O30" s="22">
        <f t="shared" si="14"/>
        <v>3.3333333333333335</v>
      </c>
      <c r="P30" s="66">
        <f t="shared" si="14"/>
        <v>3.666666666666667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0.43402777777777785</v>
      </c>
      <c r="C31" s="22">
        <f>C26-C24</f>
        <v>0.4236111111111111</v>
      </c>
      <c r="D31" s="22">
        <f>D26-D24</f>
        <v>0.34722222222222227</v>
      </c>
      <c r="E31" s="22">
        <f t="shared" ref="E31:P31" si="15">E26-E24</f>
        <v>0.39583333333333331</v>
      </c>
      <c r="F31" s="22">
        <f t="shared" si="15"/>
        <v>0.25000000000000006</v>
      </c>
      <c r="G31" s="22">
        <f t="shared" si="15"/>
        <v>0</v>
      </c>
      <c r="H31" s="22">
        <f t="shared" si="15"/>
        <v>0</v>
      </c>
      <c r="I31" s="22">
        <f t="shared" si="15"/>
        <v>0.36458333333333331</v>
      </c>
      <c r="J31" s="22">
        <f t="shared" si="15"/>
        <v>0.37500000000000006</v>
      </c>
      <c r="K31" s="22">
        <f t="shared" si="15"/>
        <v>0</v>
      </c>
      <c r="L31" s="22">
        <f t="shared" si="15"/>
        <v>0.3888888888888889</v>
      </c>
      <c r="M31" s="22">
        <f t="shared" si="15"/>
        <v>0.20833333333333331</v>
      </c>
      <c r="N31" s="22">
        <f t="shared" si="15"/>
        <v>0</v>
      </c>
      <c r="O31" s="22">
        <f t="shared" si="15"/>
        <v>0</v>
      </c>
      <c r="P31" s="22">
        <f t="shared" si="15"/>
        <v>0.42708333333333343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3.125E-2</v>
      </c>
      <c r="C32" s="74">
        <f t="shared" si="16"/>
        <v>3.125E-2</v>
      </c>
      <c r="D32" s="74">
        <f t="shared" si="16"/>
        <v>2.0833333333333332E-2</v>
      </c>
      <c r="E32" s="74">
        <f t="shared" si="16"/>
        <v>2.0833333333333332E-2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2.0833333333333332E-2</v>
      </c>
      <c r="J32" s="74">
        <f t="shared" si="16"/>
        <v>2.0833333333333332E-2</v>
      </c>
      <c r="K32" s="74">
        <f t="shared" si="16"/>
        <v>0</v>
      </c>
      <c r="L32" s="74">
        <f t="shared" si="16"/>
        <v>2.0833333333333332E-2</v>
      </c>
      <c r="M32" s="74">
        <f t="shared" si="16"/>
        <v>0</v>
      </c>
      <c r="N32" s="74">
        <f t="shared" si="16"/>
        <v>0</v>
      </c>
      <c r="O32" s="74">
        <f t="shared" si="16"/>
        <v>0</v>
      </c>
      <c r="P32" s="74">
        <f t="shared" si="16"/>
        <v>3.125E-2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0.45</v>
      </c>
      <c r="C33" s="75">
        <f t="shared" si="17"/>
        <v>0.45</v>
      </c>
      <c r="D33" s="75">
        <f t="shared" si="17"/>
        <v>0.3</v>
      </c>
      <c r="E33" s="75">
        <f t="shared" si="17"/>
        <v>0.3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0.3</v>
      </c>
      <c r="J33" s="75">
        <f t="shared" si="17"/>
        <v>0.3</v>
      </c>
      <c r="K33" s="75">
        <f t="shared" si="17"/>
        <v>0</v>
      </c>
      <c r="L33" s="75">
        <f t="shared" si="17"/>
        <v>0.3</v>
      </c>
      <c r="M33" s="75">
        <f t="shared" si="17"/>
        <v>0</v>
      </c>
      <c r="N33" s="75">
        <f t="shared" si="17"/>
        <v>0</v>
      </c>
      <c r="O33" s="75">
        <f t="shared" si="17"/>
        <v>0</v>
      </c>
      <c r="P33" s="75">
        <f t="shared" si="17"/>
        <v>0.45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3.125E-2</v>
      </c>
      <c r="C34" s="76">
        <f t="shared" ref="C34:P34" si="18">TIME(INT(C33),(C33-INT(C33))*100,0)</f>
        <v>3.125E-2</v>
      </c>
      <c r="D34" s="76">
        <f t="shared" si="18"/>
        <v>2.0833333333333332E-2</v>
      </c>
      <c r="E34" s="76">
        <f t="shared" si="18"/>
        <v>2.0833333333333332E-2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2.0833333333333332E-2</v>
      </c>
      <c r="J34" s="76">
        <f t="shared" si="18"/>
        <v>2.0833333333333332E-2</v>
      </c>
      <c r="K34" s="76">
        <f t="shared" si="18"/>
        <v>0</v>
      </c>
      <c r="L34" s="76">
        <f t="shared" si="18"/>
        <v>2.0833333333333332E-2</v>
      </c>
      <c r="M34" s="76">
        <f t="shared" si="18"/>
        <v>0</v>
      </c>
      <c r="N34" s="76">
        <f t="shared" si="18"/>
        <v>0</v>
      </c>
      <c r="O34" s="76">
        <f t="shared" si="18"/>
        <v>0</v>
      </c>
      <c r="P34" s="76">
        <f t="shared" si="18"/>
        <v>3.125E-2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0.40277777777777785</v>
      </c>
      <c r="C35" s="22">
        <f t="shared" ref="C35:P35" si="19">IF(C20=1,0,IF(C26&gt;C24,C26-C24-C34+C27,C27))</f>
        <v>0.3923611111111111</v>
      </c>
      <c r="D35" s="22">
        <f t="shared" si="19"/>
        <v>0.32638888888888895</v>
      </c>
      <c r="E35" s="22">
        <f t="shared" si="19"/>
        <v>0.375</v>
      </c>
      <c r="F35" s="22">
        <f t="shared" si="19"/>
        <v>0.25000000000000006</v>
      </c>
      <c r="G35" s="22">
        <f t="shared" si="19"/>
        <v>0</v>
      </c>
      <c r="H35" s="22">
        <f t="shared" si="19"/>
        <v>0</v>
      </c>
      <c r="I35" s="22">
        <f t="shared" si="19"/>
        <v>0.34375</v>
      </c>
      <c r="J35" s="22">
        <f t="shared" si="19"/>
        <v>0.35416666666666674</v>
      </c>
      <c r="K35" s="22">
        <f t="shared" si="19"/>
        <v>0</v>
      </c>
      <c r="L35" s="22">
        <f t="shared" si="19"/>
        <v>0.36805555555555558</v>
      </c>
      <c r="M35" s="22">
        <f t="shared" si="19"/>
        <v>0.20833333333333331</v>
      </c>
      <c r="N35" s="22">
        <f t="shared" si="19"/>
        <v>0</v>
      </c>
      <c r="O35" s="22">
        <f t="shared" si="19"/>
        <v>0</v>
      </c>
      <c r="P35" s="22">
        <f t="shared" si="19"/>
        <v>0.39583333333333343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0.40277777777777785</v>
      </c>
      <c r="C36" s="57">
        <f t="shared" si="20"/>
        <v>0.3923611111111111</v>
      </c>
      <c r="D36" s="57">
        <f>IF(OR(LEFT(D16,1)="U",LEFT(D16,3)="mKK",D35&lt;$C$10),D35,$C$10)</f>
        <v>0.32638888888888895</v>
      </c>
      <c r="E36" s="57">
        <f t="shared" si="20"/>
        <v>0.375</v>
      </c>
      <c r="F36" s="57">
        <f t="shared" si="20"/>
        <v>0.25000000000000006</v>
      </c>
      <c r="G36" s="57">
        <f t="shared" si="20"/>
        <v>0</v>
      </c>
      <c r="H36" s="57">
        <f t="shared" si="20"/>
        <v>0</v>
      </c>
      <c r="I36" s="57">
        <f t="shared" si="20"/>
        <v>0.34375</v>
      </c>
      <c r="J36" s="57">
        <f t="shared" si="20"/>
        <v>0.35416666666666674</v>
      </c>
      <c r="K36" s="57">
        <f t="shared" si="20"/>
        <v>0</v>
      </c>
      <c r="L36" s="57">
        <f t="shared" si="20"/>
        <v>0.36805555555555558</v>
      </c>
      <c r="M36" s="57">
        <f t="shared" si="20"/>
        <v>0.20833333333333331</v>
      </c>
      <c r="N36" s="57">
        <f t="shared" si="20"/>
        <v>0</v>
      </c>
      <c r="O36" s="57">
        <f t="shared" si="20"/>
        <v>0</v>
      </c>
      <c r="P36" s="57">
        <f t="shared" si="20"/>
        <v>0.39583333333333343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9.4</v>
      </c>
      <c r="C37" s="25">
        <f t="shared" ref="C37:P37" si="21">HOUR(C36)+MINUTE(C36)/100</f>
        <v>9.25</v>
      </c>
      <c r="D37" s="25">
        <f t="shared" si="21"/>
        <v>7.5</v>
      </c>
      <c r="E37" s="25">
        <f t="shared" si="21"/>
        <v>9</v>
      </c>
      <c r="F37" s="25">
        <f t="shared" si="21"/>
        <v>6</v>
      </c>
      <c r="G37" s="25">
        <f t="shared" si="21"/>
        <v>0</v>
      </c>
      <c r="H37" s="25">
        <f t="shared" si="21"/>
        <v>0</v>
      </c>
      <c r="I37" s="25">
        <f t="shared" si="21"/>
        <v>8.15</v>
      </c>
      <c r="J37" s="25">
        <f t="shared" si="21"/>
        <v>8.3000000000000007</v>
      </c>
      <c r="K37" s="25">
        <f t="shared" si="21"/>
        <v>0</v>
      </c>
      <c r="L37" s="25">
        <f t="shared" si="21"/>
        <v>8.5</v>
      </c>
      <c r="M37" s="25">
        <f t="shared" si="21"/>
        <v>5</v>
      </c>
      <c r="N37" s="25">
        <f t="shared" si="21"/>
        <v>0</v>
      </c>
      <c r="O37" s="25">
        <f t="shared" si="21"/>
        <v>0</v>
      </c>
      <c r="P37" s="25">
        <f t="shared" si="21"/>
        <v>9.3000000000000007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6.9444444444444531E-2</v>
      </c>
      <c r="C38" s="22">
        <f t="shared" si="22"/>
        <v>5.902777777777779E-2</v>
      </c>
      <c r="D38" s="22">
        <f t="shared" si="22"/>
        <v>-6.9444444444443643E-3</v>
      </c>
      <c r="E38" s="22">
        <f t="shared" si="22"/>
        <v>4.1666666666666685E-2</v>
      </c>
      <c r="F38" s="22">
        <f t="shared" si="22"/>
        <v>-8.3333333333333259E-2</v>
      </c>
      <c r="G38" s="22">
        <f t="shared" si="22"/>
        <v>0</v>
      </c>
      <c r="H38" s="22">
        <f t="shared" si="22"/>
        <v>0</v>
      </c>
      <c r="I38" s="22">
        <f t="shared" si="22"/>
        <v>1.0416666666666685E-2</v>
      </c>
      <c r="J38" s="22">
        <f t="shared" si="22"/>
        <v>2.0833333333333426E-2</v>
      </c>
      <c r="K38" s="22">
        <f t="shared" si="22"/>
        <v>-0.33333333333333331</v>
      </c>
      <c r="L38" s="22">
        <f t="shared" si="22"/>
        <v>3.4722222222222265E-2</v>
      </c>
      <c r="M38" s="22">
        <f t="shared" si="22"/>
        <v>-0.125</v>
      </c>
      <c r="N38" s="22">
        <f t="shared" si="22"/>
        <v>0</v>
      </c>
      <c r="O38" s="22">
        <f t="shared" si="22"/>
        <v>0</v>
      </c>
      <c r="P38" s="22">
        <f t="shared" si="22"/>
        <v>6.2500000000000111E-2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1.4</v>
      </c>
      <c r="C39" s="26">
        <f t="shared" ref="C39:P39" si="23">SIGN(C38)*(HOUR(ABS(C38))+MINUTE(ABS(C38))/100)</f>
        <v>1.25</v>
      </c>
      <c r="D39" s="26">
        <f t="shared" si="23"/>
        <v>-0.1</v>
      </c>
      <c r="E39" s="26">
        <f t="shared" si="23"/>
        <v>1</v>
      </c>
      <c r="F39" s="26">
        <f t="shared" si="23"/>
        <v>-2</v>
      </c>
      <c r="G39" s="26">
        <f t="shared" si="23"/>
        <v>0</v>
      </c>
      <c r="H39" s="26">
        <f t="shared" si="23"/>
        <v>0</v>
      </c>
      <c r="I39" s="26">
        <f t="shared" si="23"/>
        <v>0.15</v>
      </c>
      <c r="J39" s="26">
        <f t="shared" si="23"/>
        <v>0.3</v>
      </c>
      <c r="K39" s="26">
        <f t="shared" si="23"/>
        <v>-8</v>
      </c>
      <c r="L39" s="26">
        <f t="shared" si="23"/>
        <v>0.5</v>
      </c>
      <c r="M39" s="26">
        <f t="shared" si="23"/>
        <v>-3</v>
      </c>
      <c r="N39" s="26">
        <f t="shared" si="23"/>
        <v>0</v>
      </c>
      <c r="O39" s="26">
        <f t="shared" si="23"/>
        <v>0</v>
      </c>
      <c r="P39" s="27">
        <f t="shared" si="23"/>
        <v>1.3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-21.263888888888889</v>
      </c>
      <c r="C40" s="22">
        <f t="shared" ref="C40:P40" si="24">C38+B40</f>
        <v>-21.204861111111111</v>
      </c>
      <c r="D40" s="22">
        <f t="shared" si="24"/>
        <v>-21.211805555555554</v>
      </c>
      <c r="E40" s="22">
        <f t="shared" si="24"/>
        <v>-21.170138888888886</v>
      </c>
      <c r="F40" s="22">
        <f t="shared" si="24"/>
        <v>-21.253472222222218</v>
      </c>
      <c r="G40" s="22">
        <f t="shared" si="24"/>
        <v>-21.253472222222218</v>
      </c>
      <c r="H40" s="22">
        <f t="shared" si="24"/>
        <v>-21.253472222222218</v>
      </c>
      <c r="I40" s="22">
        <f t="shared" si="24"/>
        <v>-21.24305555555555</v>
      </c>
      <c r="J40" s="22">
        <f t="shared" si="24"/>
        <v>-21.222222222222218</v>
      </c>
      <c r="K40" s="22">
        <f t="shared" si="24"/>
        <v>-21.55555555555555</v>
      </c>
      <c r="L40" s="22">
        <f t="shared" si="24"/>
        <v>-21.520833333333329</v>
      </c>
      <c r="M40" s="22">
        <f t="shared" si="24"/>
        <v>-21.645833333333329</v>
      </c>
      <c r="N40" s="22">
        <f t="shared" si="24"/>
        <v>-21.645833333333329</v>
      </c>
      <c r="O40" s="22">
        <f t="shared" si="24"/>
        <v>-21.645833333333329</v>
      </c>
      <c r="P40" s="66">
        <f t="shared" si="24"/>
        <v>-21.583333333333329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-510.2</v>
      </c>
      <c r="C41" s="28">
        <f t="shared" ref="C41:P41" si="25">SIGN(C40)*(DAY(ABS(C40))*24+HOUR(ABS(C40))+MINUTE(ABS(C40))/100)</f>
        <v>-508.55</v>
      </c>
      <c r="D41" s="28">
        <f t="shared" si="25"/>
        <v>-509.05</v>
      </c>
      <c r="E41" s="28">
        <f t="shared" si="25"/>
        <v>-508.05</v>
      </c>
      <c r="F41" s="28">
        <f t="shared" si="25"/>
        <v>-510.05</v>
      </c>
      <c r="G41" s="28">
        <f t="shared" si="25"/>
        <v>-510.05</v>
      </c>
      <c r="H41" s="28">
        <f t="shared" si="25"/>
        <v>-510.05</v>
      </c>
      <c r="I41" s="28">
        <f t="shared" si="25"/>
        <v>-509.5</v>
      </c>
      <c r="J41" s="28">
        <f t="shared" si="25"/>
        <v>-509.2</v>
      </c>
      <c r="K41" s="28">
        <f t="shared" si="25"/>
        <v>-517.20000000000005</v>
      </c>
      <c r="L41" s="28">
        <f t="shared" si="25"/>
        <v>-516.29999999999995</v>
      </c>
      <c r="M41" s="28">
        <f t="shared" si="25"/>
        <v>-519.29999999999995</v>
      </c>
      <c r="N41" s="28">
        <f t="shared" si="25"/>
        <v>-519.29999999999995</v>
      </c>
      <c r="O41" s="28">
        <f t="shared" si="25"/>
        <v>-519.29999999999995</v>
      </c>
      <c r="P41" s="28">
        <f t="shared" si="25"/>
        <v>-518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45398</v>
      </c>
      <c r="C43" s="16">
        <f t="shared" si="27"/>
        <v>45399</v>
      </c>
      <c r="D43" s="16">
        <f t="shared" si="27"/>
        <v>45400</v>
      </c>
      <c r="E43" s="16">
        <f t="shared" si="27"/>
        <v>45401</v>
      </c>
      <c r="F43" s="16">
        <f t="shared" si="27"/>
        <v>45402</v>
      </c>
      <c r="G43" s="16">
        <f t="shared" si="27"/>
        <v>45403</v>
      </c>
      <c r="H43" s="16">
        <f t="shared" si="27"/>
        <v>45404</v>
      </c>
      <c r="I43" s="16">
        <f t="shared" si="27"/>
        <v>45405</v>
      </c>
      <c r="J43" s="16">
        <f t="shared" si="27"/>
        <v>45406</v>
      </c>
      <c r="K43" s="16">
        <f t="shared" si="27"/>
        <v>45407</v>
      </c>
      <c r="L43" s="16">
        <f t="shared" si="27"/>
        <v>45408</v>
      </c>
      <c r="M43" s="16">
        <f t="shared" si="27"/>
        <v>45409</v>
      </c>
      <c r="N43" s="16">
        <f t="shared" si="27"/>
        <v>45410</v>
      </c>
      <c r="O43" s="16">
        <f>IF(MONTH($B$9+COLUMN(O45)+13)=MONTH($B$9),$B$9+COLUMN(O45)+13,"")</f>
        <v>45411</v>
      </c>
      <c r="P43" s="16">
        <f>IF(MONTH($B$9+COLUMN(P45)+13)=MONTH($B$9),$B$9+COLUMN(P45)+13,"")</f>
        <v>45412</v>
      </c>
      <c r="Q43" s="16" t="str">
        <f>IF(MONTH($B$9+COLUMN(Q45)+13)=MONTH($B$9),$B$9+COLUMN(Q45)+13,"")</f>
        <v/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45398</v>
      </c>
      <c r="C44" s="45">
        <f t="shared" si="28"/>
        <v>45399</v>
      </c>
      <c r="D44" s="45">
        <f t="shared" si="28"/>
        <v>45400</v>
      </c>
      <c r="E44" s="45">
        <f t="shared" si="28"/>
        <v>45401</v>
      </c>
      <c r="F44" s="45">
        <f t="shared" si="28"/>
        <v>45402</v>
      </c>
      <c r="G44" s="45">
        <f t="shared" si="28"/>
        <v>45403</v>
      </c>
      <c r="H44" s="45">
        <f t="shared" si="28"/>
        <v>45404</v>
      </c>
      <c r="I44" s="45">
        <f t="shared" si="28"/>
        <v>45405</v>
      </c>
      <c r="J44" s="45">
        <f t="shared" si="28"/>
        <v>45406</v>
      </c>
      <c r="K44" s="45">
        <f t="shared" si="28"/>
        <v>45407</v>
      </c>
      <c r="L44" s="45">
        <f t="shared" si="28"/>
        <v>45408</v>
      </c>
      <c r="M44" s="45">
        <f t="shared" si="28"/>
        <v>45409</v>
      </c>
      <c r="N44" s="45">
        <f t="shared" si="28"/>
        <v>45410</v>
      </c>
      <c r="O44" s="45">
        <f t="shared" si="28"/>
        <v>45411</v>
      </c>
      <c r="P44" s="45">
        <f t="shared" si="28"/>
        <v>45412</v>
      </c>
      <c r="Q44" s="45" t="str">
        <f t="shared" si="28"/>
        <v/>
      </c>
    </row>
    <row r="45" spans="1:17" ht="16.149999999999999" customHeight="1" x14ac:dyDescent="0.2">
      <c r="A45" s="6" t="s">
        <v>19</v>
      </c>
      <c r="B45" s="29">
        <v>7.1</v>
      </c>
      <c r="C45" s="29">
        <v>7.15</v>
      </c>
      <c r="D45" s="29">
        <v>7</v>
      </c>
      <c r="E45" s="29"/>
      <c r="F45" s="29"/>
      <c r="G45" s="29"/>
      <c r="H45" s="29"/>
      <c r="I45" s="29"/>
      <c r="J45" s="29"/>
      <c r="K45" s="29">
        <v>7.05</v>
      </c>
      <c r="L45" s="29">
        <v>7.15</v>
      </c>
      <c r="M45" s="29"/>
      <c r="N45" s="29"/>
      <c r="O45" s="29">
        <v>7.15</v>
      </c>
      <c r="P45" s="29">
        <v>7.15</v>
      </c>
      <c r="Q45" s="29"/>
    </row>
    <row r="46" spans="1:17" ht="16.149999999999999" customHeight="1" x14ac:dyDescent="0.2">
      <c r="A46" s="6" t="s">
        <v>20</v>
      </c>
      <c r="B46" s="29">
        <v>16.149999999999999</v>
      </c>
      <c r="C46" s="29">
        <v>16.350000000000001</v>
      </c>
      <c r="D46" s="29">
        <v>16.100000000000001</v>
      </c>
      <c r="E46" s="29"/>
      <c r="F46" s="29"/>
      <c r="G46" s="29"/>
      <c r="H46" s="29"/>
      <c r="I46" s="29"/>
      <c r="J46" s="29"/>
      <c r="K46" s="29">
        <v>16.399999999999999</v>
      </c>
      <c r="L46" s="29">
        <v>13.15</v>
      </c>
      <c r="M46" s="29"/>
      <c r="N46" s="29"/>
      <c r="O46" s="29">
        <v>17.149999999999999</v>
      </c>
      <c r="P46" s="29">
        <v>16.25</v>
      </c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>IF(AND(D51&gt;0,OR(LEFT(D48,1)="U",LEFT(D48,1)="A",LEFT(D48,1)="K",LEFT(D48,1)="D",LEFT(D48,3)="mKK")),$I$1,0)</f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8</v>
      </c>
      <c r="J47" s="68">
        <f t="shared" si="29"/>
        <v>8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0</v>
      </c>
      <c r="O47" s="68">
        <f t="shared" si="29"/>
        <v>0</v>
      </c>
      <c r="P47" s="68">
        <f t="shared" si="29"/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 t="s">
        <v>23</v>
      </c>
      <c r="F48" s="30"/>
      <c r="G48" s="30"/>
      <c r="H48" s="30" t="s">
        <v>23</v>
      </c>
      <c r="I48" s="30" t="s">
        <v>83</v>
      </c>
      <c r="J48" s="30" t="s">
        <v>83</v>
      </c>
      <c r="K48" s="30"/>
      <c r="L48" s="30"/>
      <c r="M48" s="30"/>
      <c r="N48" s="30"/>
      <c r="O48" s="30"/>
      <c r="P48" s="30"/>
      <c r="Q48" s="31"/>
    </row>
    <row r="49" spans="1:18" ht="16.149999999999999" customHeight="1" x14ac:dyDescent="0.2">
      <c r="A49" s="6" t="s">
        <v>24</v>
      </c>
      <c r="B49" s="29">
        <v>0.3</v>
      </c>
      <c r="C49" s="29">
        <v>0.3</v>
      </c>
      <c r="D49" s="29">
        <v>0.3</v>
      </c>
      <c r="E49" s="29"/>
      <c r="F49" s="29"/>
      <c r="G49" s="29"/>
      <c r="H49" s="29"/>
      <c r="I49" s="29"/>
      <c r="J49" s="29"/>
      <c r="K49" s="29">
        <v>0.3</v>
      </c>
      <c r="L49" s="29">
        <v>0</v>
      </c>
      <c r="M49" s="29"/>
      <c r="N49" s="29"/>
      <c r="O49" s="29">
        <v>0.3</v>
      </c>
      <c r="P49" s="29">
        <v>0.3</v>
      </c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 t="shared" si="30"/>
        <v>8</v>
      </c>
      <c r="D51" s="18">
        <f>IF(OR(WEEKDAY(D44)=7,WEEKDAY(D44)=1,D48="gF"),0,$I$1)</f>
        <v>8</v>
      </c>
      <c r="E51" s="18">
        <f t="shared" si="30"/>
        <v>0</v>
      </c>
      <c r="F51" s="18">
        <f t="shared" si="30"/>
        <v>0</v>
      </c>
      <c r="G51" s="18">
        <f t="shared" si="30"/>
        <v>0</v>
      </c>
      <c r="H51" s="18">
        <f t="shared" si="30"/>
        <v>0</v>
      </c>
      <c r="I51" s="18">
        <f t="shared" si="30"/>
        <v>8</v>
      </c>
      <c r="J51" s="18">
        <f t="shared" si="30"/>
        <v>8</v>
      </c>
      <c r="K51" s="18">
        <f t="shared" si="30"/>
        <v>8</v>
      </c>
      <c r="L51" s="18">
        <f t="shared" si="30"/>
        <v>8</v>
      </c>
      <c r="M51" s="18">
        <f t="shared" si="30"/>
        <v>0</v>
      </c>
      <c r="N51" s="18">
        <f t="shared" si="30"/>
        <v>0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>IF(LEFT(D48,1)="U",C53-1,C53)</f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>IF(LEFT(D48,2)="AT",C54-1,C54)</f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0.2986111111111111</v>
      </c>
      <c r="C55" s="20">
        <f t="shared" si="34"/>
        <v>0.30208333333333331</v>
      </c>
      <c r="D55" s="20">
        <f t="shared" si="34"/>
        <v>0.29166666666666669</v>
      </c>
      <c r="E55" s="20">
        <f t="shared" si="34"/>
        <v>0</v>
      </c>
      <c r="F55" s="21">
        <f t="shared" si="34"/>
        <v>0</v>
      </c>
      <c r="G55" s="20">
        <f t="shared" si="34"/>
        <v>0</v>
      </c>
      <c r="H55" s="20">
        <f t="shared" si="34"/>
        <v>0</v>
      </c>
      <c r="I55" s="20">
        <f t="shared" si="34"/>
        <v>0</v>
      </c>
      <c r="J55" s="20">
        <f t="shared" si="34"/>
        <v>0</v>
      </c>
      <c r="K55" s="20">
        <f t="shared" si="34"/>
        <v>0.2951388888888889</v>
      </c>
      <c r="L55" s="20">
        <f t="shared" si="34"/>
        <v>0.30208333333333331</v>
      </c>
      <c r="M55" s="20">
        <f t="shared" si="34"/>
        <v>0</v>
      </c>
      <c r="N55" s="20">
        <f t="shared" si="34"/>
        <v>0</v>
      </c>
      <c r="O55" s="20">
        <f t="shared" si="34"/>
        <v>0.30208333333333331</v>
      </c>
      <c r="P55" s="20">
        <f t="shared" si="34"/>
        <v>0.30208333333333331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0.2986111111111111</v>
      </c>
      <c r="C56" s="56">
        <f>IF(C55&lt;$J$9,$J$9,C55)</f>
        <v>0.30208333333333331</v>
      </c>
      <c r="D56" s="56">
        <f t="shared" ref="D56:Q56" si="35">IF(AND(D55&gt;0,D55&lt;$J$9),$J$9,D55)</f>
        <v>0.29166666666666669</v>
      </c>
      <c r="E56" s="56">
        <f t="shared" si="35"/>
        <v>0</v>
      </c>
      <c r="F56" s="56">
        <f t="shared" si="35"/>
        <v>0</v>
      </c>
      <c r="G56" s="56">
        <f t="shared" si="35"/>
        <v>0</v>
      </c>
      <c r="H56" s="56">
        <f t="shared" si="35"/>
        <v>0</v>
      </c>
      <c r="I56" s="56">
        <f t="shared" si="35"/>
        <v>0</v>
      </c>
      <c r="J56" s="56">
        <f t="shared" si="35"/>
        <v>0</v>
      </c>
      <c r="K56" s="56">
        <f t="shared" si="35"/>
        <v>0.2951388888888889</v>
      </c>
      <c r="L56" s="56">
        <f t="shared" si="35"/>
        <v>0.30208333333333331</v>
      </c>
      <c r="M56" s="56">
        <f t="shared" si="35"/>
        <v>0</v>
      </c>
      <c r="N56" s="56">
        <f t="shared" si="35"/>
        <v>0</v>
      </c>
      <c r="O56" s="56">
        <f t="shared" si="35"/>
        <v>0.30208333333333331</v>
      </c>
      <c r="P56" s="56">
        <f t="shared" si="35"/>
        <v>0.30208333333333331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0.67708333333333337</v>
      </c>
      <c r="C57" s="20">
        <f t="shared" si="36"/>
        <v>0.69097222222222221</v>
      </c>
      <c r="D57" s="20">
        <f>IF(LEFT(D48,1)="K",D55,TIME(INT(D46),(D46-INT(D46))*100,0))</f>
        <v>0.67361111111111116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0.69444444444444453</v>
      </c>
      <c r="L57" s="20">
        <f t="shared" si="36"/>
        <v>0.55208333333333337</v>
      </c>
      <c r="M57" s="20">
        <f t="shared" si="36"/>
        <v>0</v>
      </c>
      <c r="N57" s="20">
        <f t="shared" si="36"/>
        <v>0</v>
      </c>
      <c r="O57" s="20">
        <f t="shared" si="36"/>
        <v>0.71875</v>
      </c>
      <c r="P57" s="20">
        <f t="shared" si="36"/>
        <v>0.68402777777777779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0.67708333333333337</v>
      </c>
      <c r="C58" s="56">
        <f t="shared" si="37"/>
        <v>0.69097222222222221</v>
      </c>
      <c r="D58" s="56">
        <f t="shared" si="37"/>
        <v>0.67361111111111116</v>
      </c>
      <c r="E58" s="56">
        <f t="shared" si="37"/>
        <v>0</v>
      </c>
      <c r="F58" s="56">
        <f t="shared" si="37"/>
        <v>0</v>
      </c>
      <c r="G58" s="56">
        <f t="shared" si="37"/>
        <v>0</v>
      </c>
      <c r="H58" s="56">
        <f t="shared" si="37"/>
        <v>0</v>
      </c>
      <c r="I58" s="56">
        <f t="shared" si="37"/>
        <v>0</v>
      </c>
      <c r="J58" s="56">
        <f t="shared" si="37"/>
        <v>0</v>
      </c>
      <c r="K58" s="56">
        <f t="shared" si="37"/>
        <v>0.69444444444444453</v>
      </c>
      <c r="L58" s="56">
        <f t="shared" si="37"/>
        <v>0.55208333333333337</v>
      </c>
      <c r="M58" s="56">
        <f t="shared" si="37"/>
        <v>0</v>
      </c>
      <c r="N58" s="56">
        <f t="shared" si="37"/>
        <v>0</v>
      </c>
      <c r="O58" s="56">
        <f t="shared" si="37"/>
        <v>0.71875</v>
      </c>
      <c r="P58" s="56">
        <f t="shared" si="37"/>
        <v>0.68402777777777779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0.33333333333333331</v>
      </c>
      <c r="J59" s="20">
        <f t="shared" si="38"/>
        <v>0.33333333333333331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2.0833333333333332E-2</v>
      </c>
      <c r="C60" s="20">
        <f t="shared" si="39"/>
        <v>2.0833333333333332E-2</v>
      </c>
      <c r="D60" s="20">
        <f t="shared" si="39"/>
        <v>2.0833333333333332E-2</v>
      </c>
      <c r="E60" s="20">
        <f t="shared" si="39"/>
        <v>0</v>
      </c>
      <c r="F60" s="20">
        <f t="shared" si="39"/>
        <v>0</v>
      </c>
      <c r="G60" s="20">
        <f t="shared" si="39"/>
        <v>0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2.0833333333333332E-2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2.0833333333333332E-2</v>
      </c>
      <c r="P60" s="20">
        <f t="shared" si="39"/>
        <v>2.0833333333333332E-2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0.33333333333333331</v>
      </c>
      <c r="D61" s="20">
        <f t="shared" si="40"/>
        <v>0.33333333333333331</v>
      </c>
      <c r="E61" s="20">
        <f t="shared" si="40"/>
        <v>0</v>
      </c>
      <c r="F61" s="21">
        <f t="shared" si="40"/>
        <v>0</v>
      </c>
      <c r="G61" s="20">
        <f t="shared" si="40"/>
        <v>0</v>
      </c>
      <c r="H61" s="20">
        <f t="shared" si="40"/>
        <v>0</v>
      </c>
      <c r="I61" s="20">
        <f t="shared" si="40"/>
        <v>0.33333333333333331</v>
      </c>
      <c r="J61" s="20">
        <f t="shared" si="40"/>
        <v>0.33333333333333331</v>
      </c>
      <c r="K61" s="20">
        <f t="shared" si="40"/>
        <v>0.33333333333333331</v>
      </c>
      <c r="L61" s="20">
        <f t="shared" si="40"/>
        <v>0.33333333333333331</v>
      </c>
      <c r="M61" s="20">
        <f t="shared" si="40"/>
        <v>0</v>
      </c>
      <c r="N61" s="20">
        <f t="shared" si="40"/>
        <v>0</v>
      </c>
      <c r="O61" s="20">
        <f t="shared" si="40"/>
        <v>0.33333333333333331</v>
      </c>
      <c r="P61" s="20">
        <f t="shared" si="40"/>
        <v>0.33333333333333331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4</v>
      </c>
      <c r="C62" s="22">
        <f>B62+C61</f>
        <v>4.333333333333333</v>
      </c>
      <c r="D62" s="22">
        <f t="shared" ref="D62:Q62" si="41">C62+D61</f>
        <v>4.6666666666666661</v>
      </c>
      <c r="E62" s="22">
        <f t="shared" si="41"/>
        <v>4.6666666666666661</v>
      </c>
      <c r="F62" s="22">
        <f t="shared" si="41"/>
        <v>4.6666666666666661</v>
      </c>
      <c r="G62" s="22">
        <f t="shared" si="41"/>
        <v>4.6666666666666661</v>
      </c>
      <c r="H62" s="22">
        <f t="shared" si="41"/>
        <v>4.6666666666666661</v>
      </c>
      <c r="I62" s="22">
        <f t="shared" si="41"/>
        <v>4.9999999999999991</v>
      </c>
      <c r="J62" s="22">
        <f t="shared" si="41"/>
        <v>5.3333333333333321</v>
      </c>
      <c r="K62" s="22">
        <f t="shared" si="41"/>
        <v>5.6666666666666652</v>
      </c>
      <c r="L62" s="22">
        <f t="shared" si="41"/>
        <v>5.9999999999999982</v>
      </c>
      <c r="M62" s="22">
        <f t="shared" si="41"/>
        <v>5.9999999999999982</v>
      </c>
      <c r="N62" s="22">
        <f t="shared" si="41"/>
        <v>5.9999999999999982</v>
      </c>
      <c r="O62" s="22">
        <f t="shared" si="41"/>
        <v>6.3333333333333313</v>
      </c>
      <c r="P62" s="22">
        <f t="shared" si="41"/>
        <v>6.6666666666666643</v>
      </c>
      <c r="Q62" s="58">
        <f t="shared" si="41"/>
        <v>6.6666666666666643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0.37847222222222227</v>
      </c>
      <c r="C63" s="22">
        <f t="shared" si="42"/>
        <v>0.3888888888888889</v>
      </c>
      <c r="D63" s="22">
        <f t="shared" si="42"/>
        <v>0.38194444444444448</v>
      </c>
      <c r="E63" s="22">
        <f t="shared" si="42"/>
        <v>0</v>
      </c>
      <c r="F63" s="22">
        <f t="shared" si="42"/>
        <v>0</v>
      </c>
      <c r="G63" s="22">
        <f t="shared" si="42"/>
        <v>0</v>
      </c>
      <c r="H63" s="22">
        <f t="shared" si="42"/>
        <v>0</v>
      </c>
      <c r="I63" s="22">
        <f t="shared" si="42"/>
        <v>0</v>
      </c>
      <c r="J63" s="22">
        <f t="shared" si="42"/>
        <v>0</v>
      </c>
      <c r="K63" s="22">
        <f t="shared" si="42"/>
        <v>0.39930555555555564</v>
      </c>
      <c r="L63" s="22">
        <f t="shared" si="42"/>
        <v>0.25000000000000006</v>
      </c>
      <c r="M63" s="22">
        <f t="shared" si="42"/>
        <v>0</v>
      </c>
      <c r="N63" s="22">
        <f t="shared" si="42"/>
        <v>0</v>
      </c>
      <c r="O63" s="22">
        <f t="shared" si="42"/>
        <v>0.41666666666666669</v>
      </c>
      <c r="P63" s="22">
        <f t="shared" si="42"/>
        <v>0.38194444444444448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2.0833333333333332E-2</v>
      </c>
      <c r="C64" s="74">
        <f t="shared" si="43"/>
        <v>2.0833333333333332E-2</v>
      </c>
      <c r="D64" s="74">
        <f t="shared" si="43"/>
        <v>2.0833333333333332E-2</v>
      </c>
      <c r="E64" s="74">
        <f t="shared" si="43"/>
        <v>0</v>
      </c>
      <c r="F64" s="74">
        <f t="shared" si="43"/>
        <v>0</v>
      </c>
      <c r="G64" s="74">
        <f t="shared" si="43"/>
        <v>0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3.125E-2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3.125E-2</v>
      </c>
      <c r="P64" s="74">
        <f t="shared" si="43"/>
        <v>2.0833333333333332E-2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0.3</v>
      </c>
      <c r="C65" s="75">
        <f t="shared" si="44"/>
        <v>0.3</v>
      </c>
      <c r="D65" s="75">
        <f t="shared" si="44"/>
        <v>0.3</v>
      </c>
      <c r="E65" s="75">
        <f t="shared" si="44"/>
        <v>0</v>
      </c>
      <c r="F65" s="75">
        <f t="shared" si="44"/>
        <v>0</v>
      </c>
      <c r="G65" s="75">
        <f t="shared" si="44"/>
        <v>0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0.45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0.45</v>
      </c>
      <c r="P65" s="75">
        <f t="shared" si="44"/>
        <v>0.3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2.0833333333333332E-2</v>
      </c>
      <c r="C66" s="76">
        <f t="shared" ref="C66:P66" si="45">TIME(INT(C65),(C65-INT(C65))*100,0)</f>
        <v>2.0833333333333332E-2</v>
      </c>
      <c r="D66" s="76">
        <f t="shared" si="45"/>
        <v>2.0833333333333332E-2</v>
      </c>
      <c r="E66" s="76">
        <f t="shared" si="45"/>
        <v>0</v>
      </c>
      <c r="F66" s="76">
        <f t="shared" si="45"/>
        <v>0</v>
      </c>
      <c r="G66" s="76">
        <f t="shared" si="45"/>
        <v>0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3.125E-2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3.125E-2</v>
      </c>
      <c r="P66" s="76">
        <f t="shared" si="45"/>
        <v>2.0833333333333332E-2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0.35763888888888895</v>
      </c>
      <c r="C67" s="22">
        <f t="shared" ref="C67:P67" si="46">IF(C52=1,0,IF(C58&gt;C56,C58-C56-C66+C59,C59))</f>
        <v>0.36805555555555558</v>
      </c>
      <c r="D67" s="22">
        <f t="shared" si="46"/>
        <v>0.36111111111111116</v>
      </c>
      <c r="E67" s="22">
        <f t="shared" si="46"/>
        <v>0</v>
      </c>
      <c r="F67" s="22">
        <f t="shared" si="46"/>
        <v>0</v>
      </c>
      <c r="G67" s="22">
        <f t="shared" si="46"/>
        <v>0</v>
      </c>
      <c r="H67" s="22">
        <f t="shared" si="46"/>
        <v>0</v>
      </c>
      <c r="I67" s="22">
        <f t="shared" si="46"/>
        <v>0.33333333333333331</v>
      </c>
      <c r="J67" s="22">
        <f t="shared" si="46"/>
        <v>0.33333333333333331</v>
      </c>
      <c r="K67" s="22">
        <f t="shared" si="46"/>
        <v>0.36805555555555564</v>
      </c>
      <c r="L67" s="22">
        <f t="shared" si="46"/>
        <v>0.25000000000000006</v>
      </c>
      <c r="M67" s="22">
        <f t="shared" si="46"/>
        <v>0</v>
      </c>
      <c r="N67" s="22">
        <f t="shared" si="46"/>
        <v>0</v>
      </c>
      <c r="O67" s="22">
        <f t="shared" si="46"/>
        <v>0.38541666666666669</v>
      </c>
      <c r="P67" s="22">
        <f t="shared" si="46"/>
        <v>0.36111111111111116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0.35763888888888895</v>
      </c>
      <c r="C68" s="57">
        <f t="shared" si="47"/>
        <v>0.36805555555555558</v>
      </c>
      <c r="D68" s="57">
        <f>IF(OR(LEFT(D48,1)="U",LEFT(D48,3)="mKK",D67&lt;$C$10),D67,$C$10)</f>
        <v>0.36111111111111116</v>
      </c>
      <c r="E68" s="57">
        <f t="shared" si="47"/>
        <v>0</v>
      </c>
      <c r="F68" s="57">
        <f t="shared" si="47"/>
        <v>0</v>
      </c>
      <c r="G68" s="57">
        <f t="shared" si="47"/>
        <v>0</v>
      </c>
      <c r="H68" s="57">
        <f t="shared" si="47"/>
        <v>0</v>
      </c>
      <c r="I68" s="57">
        <f t="shared" si="47"/>
        <v>0.33333333333333331</v>
      </c>
      <c r="J68" s="57">
        <f t="shared" si="47"/>
        <v>0.33333333333333331</v>
      </c>
      <c r="K68" s="57">
        <f t="shared" si="47"/>
        <v>0.36805555555555564</v>
      </c>
      <c r="L68" s="57">
        <f t="shared" si="47"/>
        <v>0.25000000000000006</v>
      </c>
      <c r="M68" s="57">
        <f t="shared" si="47"/>
        <v>0</v>
      </c>
      <c r="N68" s="57">
        <f t="shared" si="47"/>
        <v>0</v>
      </c>
      <c r="O68" s="57">
        <f t="shared" si="47"/>
        <v>0.38541666666666669</v>
      </c>
      <c r="P68" s="57">
        <f t="shared" si="47"/>
        <v>0.36111111111111116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8.35</v>
      </c>
      <c r="C69" s="25">
        <f t="shared" ref="C69:Q69" si="48">HOUR(C68)+MINUTE(C68)/100</f>
        <v>8.5</v>
      </c>
      <c r="D69" s="25">
        <f t="shared" si="48"/>
        <v>8.4</v>
      </c>
      <c r="E69" s="25">
        <f t="shared" si="48"/>
        <v>0</v>
      </c>
      <c r="F69" s="25">
        <f t="shared" si="48"/>
        <v>0</v>
      </c>
      <c r="G69" s="25">
        <f t="shared" si="48"/>
        <v>0</v>
      </c>
      <c r="H69" s="25">
        <f t="shared" si="48"/>
        <v>0</v>
      </c>
      <c r="I69" s="25">
        <f t="shared" si="48"/>
        <v>8</v>
      </c>
      <c r="J69" s="25">
        <f t="shared" si="48"/>
        <v>8</v>
      </c>
      <c r="K69" s="25">
        <f t="shared" si="48"/>
        <v>8.5</v>
      </c>
      <c r="L69" s="25">
        <f t="shared" si="48"/>
        <v>6</v>
      </c>
      <c r="M69" s="25">
        <f t="shared" si="48"/>
        <v>0</v>
      </c>
      <c r="N69" s="25">
        <f t="shared" si="48"/>
        <v>0</v>
      </c>
      <c r="O69" s="25">
        <f t="shared" si="48"/>
        <v>9.15</v>
      </c>
      <c r="P69" s="25">
        <f t="shared" si="48"/>
        <v>8.4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2.4305555555555636E-2</v>
      </c>
      <c r="C70" s="22">
        <f t="shared" si="49"/>
        <v>3.4722222222222265E-2</v>
      </c>
      <c r="D70" s="22">
        <f t="shared" si="49"/>
        <v>2.7777777777777846E-2</v>
      </c>
      <c r="E70" s="22">
        <f t="shared" si="49"/>
        <v>0</v>
      </c>
      <c r="F70" s="22">
        <f t="shared" si="49"/>
        <v>0</v>
      </c>
      <c r="G70" s="22">
        <f t="shared" si="49"/>
        <v>0</v>
      </c>
      <c r="H70" s="22">
        <f t="shared" si="49"/>
        <v>0</v>
      </c>
      <c r="I70" s="22">
        <f t="shared" si="49"/>
        <v>0</v>
      </c>
      <c r="J70" s="22">
        <f t="shared" si="49"/>
        <v>0</v>
      </c>
      <c r="K70" s="22">
        <f t="shared" si="49"/>
        <v>3.4722222222222321E-2</v>
      </c>
      <c r="L70" s="22">
        <f t="shared" si="49"/>
        <v>-8.3333333333333259E-2</v>
      </c>
      <c r="M70" s="22">
        <f t="shared" si="49"/>
        <v>0</v>
      </c>
      <c r="N70" s="22">
        <f t="shared" si="49"/>
        <v>0</v>
      </c>
      <c r="O70" s="22">
        <f t="shared" si="49"/>
        <v>5.208333333333337E-2</v>
      </c>
      <c r="P70" s="22">
        <f t="shared" si="49"/>
        <v>2.7777777777777846E-2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0.35</v>
      </c>
      <c r="C71" s="26">
        <f t="shared" ref="C71:Q71" si="50">SIGN(C70)*(HOUR(ABS(C70))+MINUTE(ABS(C70))/100)</f>
        <v>0.5</v>
      </c>
      <c r="D71" s="26">
        <f t="shared" si="50"/>
        <v>0.4</v>
      </c>
      <c r="E71" s="26">
        <f t="shared" si="50"/>
        <v>0</v>
      </c>
      <c r="F71" s="26">
        <f t="shared" si="50"/>
        <v>0</v>
      </c>
      <c r="G71" s="26">
        <f t="shared" si="50"/>
        <v>0</v>
      </c>
      <c r="H71" s="26">
        <f t="shared" si="50"/>
        <v>0</v>
      </c>
      <c r="I71" s="26">
        <f t="shared" si="50"/>
        <v>0</v>
      </c>
      <c r="J71" s="26">
        <f t="shared" si="50"/>
        <v>0</v>
      </c>
      <c r="K71" s="26">
        <f t="shared" si="50"/>
        <v>0.5</v>
      </c>
      <c r="L71" s="26">
        <f t="shared" si="50"/>
        <v>-2</v>
      </c>
      <c r="M71" s="26">
        <f t="shared" si="50"/>
        <v>0</v>
      </c>
      <c r="N71" s="26">
        <f t="shared" si="50"/>
        <v>0</v>
      </c>
      <c r="O71" s="26">
        <f t="shared" si="50"/>
        <v>1.1499999999999999</v>
      </c>
      <c r="P71" s="27">
        <f t="shared" si="50"/>
        <v>0.4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-21.559027777777771</v>
      </c>
      <c r="C72" s="22">
        <f t="shared" ref="C72:Q72" si="51">C70+B72</f>
        <v>-21.52430555555555</v>
      </c>
      <c r="D72" s="22">
        <f t="shared" si="51"/>
        <v>-21.496527777777771</v>
      </c>
      <c r="E72" s="22">
        <f t="shared" si="51"/>
        <v>-21.496527777777771</v>
      </c>
      <c r="F72" s="22">
        <f t="shared" si="51"/>
        <v>-21.496527777777771</v>
      </c>
      <c r="G72" s="22">
        <f t="shared" si="51"/>
        <v>-21.496527777777771</v>
      </c>
      <c r="H72" s="22">
        <f t="shared" si="51"/>
        <v>-21.496527777777771</v>
      </c>
      <c r="I72" s="22">
        <f t="shared" si="51"/>
        <v>-21.496527777777771</v>
      </c>
      <c r="J72" s="22">
        <f t="shared" si="51"/>
        <v>-21.496527777777771</v>
      </c>
      <c r="K72" s="22">
        <f t="shared" si="51"/>
        <v>-21.46180555555555</v>
      </c>
      <c r="L72" s="22">
        <f t="shared" si="51"/>
        <v>-21.545138888888882</v>
      </c>
      <c r="M72" s="22">
        <f t="shared" si="51"/>
        <v>-21.545138888888882</v>
      </c>
      <c r="N72" s="22">
        <f t="shared" si="51"/>
        <v>-21.545138888888882</v>
      </c>
      <c r="O72" s="22">
        <f t="shared" si="51"/>
        <v>-21.49305555555555</v>
      </c>
      <c r="P72" s="22">
        <f t="shared" si="51"/>
        <v>-21.465277777777771</v>
      </c>
      <c r="Q72" s="66">
        <f t="shared" si="51"/>
        <v>-21.465277777777771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-517.25</v>
      </c>
      <c r="C73" s="28">
        <f t="shared" ref="C73:Q73" si="52">SIGN(C72)*(DAY(ABS(C72))*24+HOUR(ABS(C72))+MINUTE(ABS(C72))/100)</f>
        <v>-516.35</v>
      </c>
      <c r="D73" s="28">
        <f t="shared" si="52"/>
        <v>-515.54999999999995</v>
      </c>
      <c r="E73" s="28">
        <f t="shared" si="52"/>
        <v>-515.54999999999995</v>
      </c>
      <c r="F73" s="28">
        <f t="shared" si="52"/>
        <v>-515.54999999999995</v>
      </c>
      <c r="G73" s="28">
        <f t="shared" si="52"/>
        <v>-515.54999999999995</v>
      </c>
      <c r="H73" s="28">
        <f t="shared" si="52"/>
        <v>-515.54999999999995</v>
      </c>
      <c r="I73" s="28">
        <f t="shared" si="52"/>
        <v>-515.54999999999995</v>
      </c>
      <c r="J73" s="28">
        <f t="shared" si="52"/>
        <v>-515.54999999999995</v>
      </c>
      <c r="K73" s="28">
        <f t="shared" si="52"/>
        <v>-515.04999999999995</v>
      </c>
      <c r="L73" s="28">
        <f t="shared" si="52"/>
        <v>-517.04999999999995</v>
      </c>
      <c r="M73" s="28">
        <f t="shared" si="52"/>
        <v>-517.04999999999995</v>
      </c>
      <c r="N73" s="28">
        <f t="shared" si="52"/>
        <v>-517.04999999999995</v>
      </c>
      <c r="O73" s="28">
        <f t="shared" si="52"/>
        <v>-515.5</v>
      </c>
      <c r="P73" s="28">
        <f t="shared" si="52"/>
        <v>-515.1</v>
      </c>
      <c r="Q73" s="28">
        <f t="shared" si="52"/>
        <v>-515.1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5" right="0" top="0.16" bottom="0" header="0.16" footer="0.19"/>
  <pageSetup paperSize="9" orientation="landscape" horizontalDpi="300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31">
    <pageSetUpPr fitToPage="1"/>
  </sheetPr>
  <dimension ref="A1:AW62"/>
  <sheetViews>
    <sheetView showGridLines="0" zoomScaleNormal="100" workbookViewId="0">
      <selection activeCell="BB33" sqref="BB33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9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9" width="0" style="298" hidden="1" customWidth="1"/>
    <col min="50" max="50" width="0" hidden="1" customWidth="1"/>
  </cols>
  <sheetData>
    <row r="1" spans="1:49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9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9" s="184" customFormat="1" ht="15.75" x14ac:dyDescent="0.25">
      <c r="A3" s="193" t="s">
        <v>115</v>
      </c>
      <c r="B3" s="286" t="str">
        <f>'03'!B4</f>
        <v>März</v>
      </c>
      <c r="C3" s="288"/>
      <c r="D3" s="283" t="s">
        <v>112</v>
      </c>
      <c r="E3" s="221"/>
      <c r="F3" s="221">
        <f>'03'!P4</f>
        <v>152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91.2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</row>
    <row r="4" spans="1:49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9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9" ht="15" x14ac:dyDescent="0.25">
      <c r="A6" s="338">
        <v>45352</v>
      </c>
      <c r="B6" s="312"/>
      <c r="C6" s="312"/>
      <c r="D6" s="311">
        <f>AC6</f>
        <v>0</v>
      </c>
      <c r="E6" s="340"/>
      <c r="F6" s="311"/>
      <c r="G6" s="339">
        <f>AD6</f>
        <v>0</v>
      </c>
      <c r="H6" s="341"/>
      <c r="I6" s="312"/>
      <c r="J6" s="339">
        <f>AE6</f>
        <v>0</v>
      </c>
      <c r="K6" s="342"/>
      <c r="L6" s="342"/>
      <c r="M6" s="342"/>
      <c r="N6" s="343">
        <f>AL6</f>
        <v>0</v>
      </c>
      <c r="O6" s="344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9" ht="15" x14ac:dyDescent="0.25">
      <c r="A7" s="394">
        <v>45353</v>
      </c>
      <c r="B7" s="381"/>
      <c r="C7" s="381"/>
      <c r="D7" s="384"/>
      <c r="E7" s="383"/>
      <c r="F7" s="384"/>
      <c r="G7" s="382"/>
      <c r="H7" s="385"/>
      <c r="I7" s="381"/>
      <c r="J7" s="382"/>
      <c r="K7" s="386"/>
      <c r="L7" s="386"/>
      <c r="M7" s="386"/>
      <c r="N7" s="387"/>
      <c r="O7" s="388"/>
      <c r="P7" s="301"/>
      <c r="Q7" s="298"/>
      <c r="R7" s="298"/>
      <c r="S7" s="298"/>
      <c r="T7" s="354">
        <f t="shared" ref="T7:U37" si="10">TIME(INT(B7),(B7-INT(B7))*100,0)</f>
        <v>0</v>
      </c>
      <c r="U7" s="354">
        <f t="shared" si="10"/>
        <v>0</v>
      </c>
      <c r="V7" s="354">
        <f>U7-T7</f>
        <v>0</v>
      </c>
      <c r="W7" s="355">
        <f t="shared" ref="W7:X37" si="11">TIME(INT(E7),(E7-INT(E7))*100,0)</f>
        <v>0</v>
      </c>
      <c r="X7" s="355">
        <f t="shared" si="11"/>
        <v>0</v>
      </c>
      <c r="Y7" s="355">
        <f>X7-W7</f>
        <v>0</v>
      </c>
      <c r="Z7" s="303">
        <f t="shared" ref="Z7:AA37" si="12">TIME(INT(H7),(H7-INT(H7))*100,0)</f>
        <v>0</v>
      </c>
      <c r="AA7" s="303">
        <f t="shared" si="12"/>
        <v>0</v>
      </c>
      <c r="AB7" s="303">
        <f>AA7-Z7</f>
        <v>0</v>
      </c>
      <c r="AC7" s="302">
        <f t="shared" ref="AC7:AC37" si="13">HOUR(V7)+MINUTE(V7)/100</f>
        <v>0</v>
      </c>
      <c r="AD7" s="302">
        <f t="shared" ref="AD7:AD37" si="14">HOUR(Y7)+MINUTE(Y7)/100</f>
        <v>0</v>
      </c>
      <c r="AE7" s="304">
        <f>HOUR(AB7)+MINUTE(AB7)/100</f>
        <v>0</v>
      </c>
      <c r="AF7" s="364">
        <f t="shared" ref="AF7:AF37" si="15">SUM(AC7:AE7)</f>
        <v>0</v>
      </c>
      <c r="AG7" s="359">
        <f t="shared" ref="AG7:AG37" si="16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9" ht="15" x14ac:dyDescent="0.25">
      <c r="A8" s="394">
        <v>45354</v>
      </c>
      <c r="B8" s="381"/>
      <c r="C8" s="381"/>
      <c r="D8" s="384"/>
      <c r="E8" s="383"/>
      <c r="F8" s="384"/>
      <c r="G8" s="382"/>
      <c r="H8" s="385"/>
      <c r="I8" s="381"/>
      <c r="J8" s="382"/>
      <c r="K8" s="386"/>
      <c r="L8" s="386"/>
      <c r="M8" s="386"/>
      <c r="N8" s="387"/>
      <c r="O8" s="388"/>
      <c r="P8" s="298"/>
      <c r="Q8" s="298"/>
      <c r="R8" s="298"/>
      <c r="S8" s="298"/>
      <c r="T8" s="354">
        <f t="shared" si="10"/>
        <v>0</v>
      </c>
      <c r="U8" s="354">
        <f t="shared" si="10"/>
        <v>0</v>
      </c>
      <c r="V8" s="354">
        <f t="shared" ref="V8:V37" si="17">U8-T8</f>
        <v>0</v>
      </c>
      <c r="W8" s="355">
        <f t="shared" si="11"/>
        <v>0</v>
      </c>
      <c r="X8" s="355">
        <f t="shared" si="11"/>
        <v>0</v>
      </c>
      <c r="Y8" s="355">
        <f t="shared" ref="Y8:Y37" si="18">X8-W8</f>
        <v>0</v>
      </c>
      <c r="Z8" s="303">
        <f t="shared" si="12"/>
        <v>0</v>
      </c>
      <c r="AA8" s="303">
        <f t="shared" si="12"/>
        <v>0</v>
      </c>
      <c r="AB8" s="303">
        <f t="shared" ref="AB8:AB37" si="19">AA8-Z8</f>
        <v>0</v>
      </c>
      <c r="AC8" s="302">
        <f t="shared" si="13"/>
        <v>0</v>
      </c>
      <c r="AD8" s="302">
        <f t="shared" si="14"/>
        <v>0</v>
      </c>
      <c r="AE8" s="304">
        <f t="shared" ref="AE8:AE37" si="20">HOUR(AB8)+MINUTE(AB8)/100</f>
        <v>0</v>
      </c>
      <c r="AF8" s="364">
        <f t="shared" si="15"/>
        <v>0</v>
      </c>
      <c r="AG8" s="359">
        <f t="shared" si="16"/>
        <v>0</v>
      </c>
      <c r="AH8" s="359">
        <f t="shared" ref="AH8:AH37" si="21">(AF8-AG8)*100</f>
        <v>0</v>
      </c>
      <c r="AI8" s="298">
        <f t="shared" ref="AI8:AI37" si="22">INT(AH8/60)</f>
        <v>0</v>
      </c>
      <c r="AJ8" s="359">
        <f t="shared" ref="AJ8:AJ37" si="23">AG8+AI8</f>
        <v>0</v>
      </c>
      <c r="AK8" s="298">
        <f t="shared" ref="AK8:AK37" si="24">AH8-AI8*60</f>
        <v>0</v>
      </c>
      <c r="AL8" s="298">
        <f t="shared" ref="AL8:AL37" si="25">AJ8+AK8/100</f>
        <v>0</v>
      </c>
      <c r="AM8" s="298"/>
      <c r="AN8" s="298"/>
      <c r="AO8" s="298"/>
      <c r="AP8" s="298"/>
      <c r="AQ8" s="298"/>
    </row>
    <row r="9" spans="1:49" ht="15" x14ac:dyDescent="0.25">
      <c r="A9" s="338">
        <v>45355</v>
      </c>
      <c r="B9" s="312"/>
      <c r="C9" s="312"/>
      <c r="D9" s="311">
        <f t="shared" ref="D9:D33" si="26">AC9</f>
        <v>0</v>
      </c>
      <c r="E9" s="340"/>
      <c r="F9" s="311"/>
      <c r="G9" s="339">
        <f t="shared" ref="G9:G33" si="27">AD9</f>
        <v>0</v>
      </c>
      <c r="H9" s="341"/>
      <c r="I9" s="312"/>
      <c r="J9" s="339">
        <f t="shared" ref="J9:J33" si="28">AE9</f>
        <v>0</v>
      </c>
      <c r="K9" s="342"/>
      <c r="L9" s="342"/>
      <c r="M9" s="342"/>
      <c r="N9" s="343">
        <f t="shared" ref="N9:N33" si="29">AL9</f>
        <v>0</v>
      </c>
      <c r="O9" s="344"/>
      <c r="P9" s="298"/>
      <c r="Q9" s="298"/>
      <c r="R9" s="298"/>
      <c r="S9" s="298"/>
      <c r="T9" s="354">
        <f t="shared" si="10"/>
        <v>0</v>
      </c>
      <c r="U9" s="354">
        <f t="shared" si="10"/>
        <v>0</v>
      </c>
      <c r="V9" s="354">
        <f t="shared" si="17"/>
        <v>0</v>
      </c>
      <c r="W9" s="355">
        <f t="shared" si="11"/>
        <v>0</v>
      </c>
      <c r="X9" s="355">
        <f t="shared" si="11"/>
        <v>0</v>
      </c>
      <c r="Y9" s="355">
        <f t="shared" si="18"/>
        <v>0</v>
      </c>
      <c r="Z9" s="303">
        <f t="shared" si="12"/>
        <v>0</v>
      </c>
      <c r="AA9" s="303">
        <f t="shared" si="12"/>
        <v>0</v>
      </c>
      <c r="AB9" s="303">
        <f t="shared" si="19"/>
        <v>0</v>
      </c>
      <c r="AC9" s="302">
        <f t="shared" si="13"/>
        <v>0</v>
      </c>
      <c r="AD9" s="302">
        <f t="shared" si="14"/>
        <v>0</v>
      </c>
      <c r="AE9" s="304">
        <f t="shared" si="20"/>
        <v>0</v>
      </c>
      <c r="AF9" s="364">
        <f>SUM(AC9:AE9)</f>
        <v>0</v>
      </c>
      <c r="AG9" s="359">
        <f>INT(AF9)</f>
        <v>0</v>
      </c>
      <c r="AH9" s="359">
        <f t="shared" si="21"/>
        <v>0</v>
      </c>
      <c r="AI9" s="298">
        <f t="shared" si="22"/>
        <v>0</v>
      </c>
      <c r="AJ9" s="359">
        <f t="shared" si="23"/>
        <v>0</v>
      </c>
      <c r="AK9" s="298">
        <f t="shared" si="24"/>
        <v>0</v>
      </c>
      <c r="AL9" s="298">
        <f t="shared" si="25"/>
        <v>0</v>
      </c>
      <c r="AM9" s="298"/>
      <c r="AN9" s="298"/>
      <c r="AO9" s="298"/>
      <c r="AP9" s="298"/>
      <c r="AQ9" s="298"/>
    </row>
    <row r="10" spans="1:49" ht="15" x14ac:dyDescent="0.25">
      <c r="A10" s="338">
        <v>45356</v>
      </c>
      <c r="B10" s="312"/>
      <c r="C10" s="312"/>
      <c r="D10" s="311">
        <f t="shared" si="26"/>
        <v>0</v>
      </c>
      <c r="E10" s="340"/>
      <c r="F10" s="311"/>
      <c r="G10" s="339">
        <f t="shared" si="27"/>
        <v>0</v>
      </c>
      <c r="H10" s="341"/>
      <c r="I10" s="312"/>
      <c r="J10" s="339">
        <f t="shared" si="28"/>
        <v>0</v>
      </c>
      <c r="K10" s="342"/>
      <c r="L10" s="342"/>
      <c r="M10" s="342"/>
      <c r="N10" s="343">
        <f t="shared" si="29"/>
        <v>0</v>
      </c>
      <c r="O10" s="344"/>
      <c r="P10" s="298"/>
      <c r="Q10" s="298"/>
      <c r="R10" s="298"/>
      <c r="S10" s="298"/>
      <c r="T10" s="354">
        <f t="shared" si="10"/>
        <v>0</v>
      </c>
      <c r="U10" s="354">
        <f t="shared" si="10"/>
        <v>0</v>
      </c>
      <c r="V10" s="354">
        <f t="shared" si="17"/>
        <v>0</v>
      </c>
      <c r="W10" s="355">
        <f t="shared" si="11"/>
        <v>0</v>
      </c>
      <c r="X10" s="355">
        <f t="shared" si="11"/>
        <v>0</v>
      </c>
      <c r="Y10" s="355">
        <f t="shared" si="18"/>
        <v>0</v>
      </c>
      <c r="Z10" s="303">
        <f t="shared" si="12"/>
        <v>0</v>
      </c>
      <c r="AA10" s="303">
        <f t="shared" si="12"/>
        <v>0</v>
      </c>
      <c r="AB10" s="303">
        <f t="shared" si="19"/>
        <v>0</v>
      </c>
      <c r="AC10" s="302">
        <f t="shared" si="13"/>
        <v>0</v>
      </c>
      <c r="AD10" s="302">
        <f t="shared" si="14"/>
        <v>0</v>
      </c>
      <c r="AE10" s="304">
        <f t="shared" si="20"/>
        <v>0</v>
      </c>
      <c r="AF10" s="364">
        <f t="shared" si="15"/>
        <v>0</v>
      </c>
      <c r="AG10" s="359">
        <f t="shared" si="16"/>
        <v>0</v>
      </c>
      <c r="AH10" s="359">
        <f t="shared" si="21"/>
        <v>0</v>
      </c>
      <c r="AI10" s="298">
        <f t="shared" si="22"/>
        <v>0</v>
      </c>
      <c r="AJ10" s="359">
        <f t="shared" si="23"/>
        <v>0</v>
      </c>
      <c r="AK10" s="298">
        <f t="shared" si="24"/>
        <v>0</v>
      </c>
      <c r="AL10" s="298">
        <f t="shared" si="25"/>
        <v>0</v>
      </c>
      <c r="AM10" s="298"/>
      <c r="AN10" s="298"/>
      <c r="AO10" s="298"/>
      <c r="AP10" s="298"/>
      <c r="AQ10" s="298"/>
    </row>
    <row r="11" spans="1:49" ht="15" x14ac:dyDescent="0.25">
      <c r="A11" s="338">
        <v>45357</v>
      </c>
      <c r="B11" s="312"/>
      <c r="C11" s="312"/>
      <c r="D11" s="311">
        <f t="shared" si="26"/>
        <v>0</v>
      </c>
      <c r="E11" s="340"/>
      <c r="F11" s="311"/>
      <c r="G11" s="339">
        <f t="shared" si="27"/>
        <v>0</v>
      </c>
      <c r="H11" s="341"/>
      <c r="I11" s="312"/>
      <c r="J11" s="339">
        <f t="shared" si="28"/>
        <v>0</v>
      </c>
      <c r="K11" s="342"/>
      <c r="L11" s="342"/>
      <c r="M11" s="342"/>
      <c r="N11" s="343">
        <f t="shared" si="29"/>
        <v>0</v>
      </c>
      <c r="O11" s="344"/>
      <c r="P11" s="298"/>
      <c r="Q11" s="298"/>
      <c r="R11" s="298"/>
      <c r="S11" s="298"/>
      <c r="T11" s="354">
        <f t="shared" si="10"/>
        <v>0</v>
      </c>
      <c r="U11" s="354">
        <f t="shared" si="10"/>
        <v>0</v>
      </c>
      <c r="V11" s="354">
        <f t="shared" si="17"/>
        <v>0</v>
      </c>
      <c r="W11" s="355">
        <f t="shared" si="11"/>
        <v>0</v>
      </c>
      <c r="X11" s="355">
        <f t="shared" si="11"/>
        <v>0</v>
      </c>
      <c r="Y11" s="355">
        <f t="shared" si="18"/>
        <v>0</v>
      </c>
      <c r="Z11" s="303">
        <f t="shared" si="12"/>
        <v>0</v>
      </c>
      <c r="AA11" s="303">
        <f t="shared" si="12"/>
        <v>0</v>
      </c>
      <c r="AB11" s="303">
        <f t="shared" si="19"/>
        <v>0</v>
      </c>
      <c r="AC11" s="302">
        <f t="shared" si="13"/>
        <v>0</v>
      </c>
      <c r="AD11" s="302">
        <f t="shared" si="14"/>
        <v>0</v>
      </c>
      <c r="AE11" s="304">
        <f t="shared" si="20"/>
        <v>0</v>
      </c>
      <c r="AF11" s="364">
        <f t="shared" si="15"/>
        <v>0</v>
      </c>
      <c r="AG11" s="359">
        <f t="shared" si="16"/>
        <v>0</v>
      </c>
      <c r="AH11" s="359">
        <f t="shared" si="21"/>
        <v>0</v>
      </c>
      <c r="AI11" s="298">
        <f t="shared" si="22"/>
        <v>0</v>
      </c>
      <c r="AJ11" s="359">
        <f t="shared" si="23"/>
        <v>0</v>
      </c>
      <c r="AK11" s="298">
        <f t="shared" si="24"/>
        <v>0</v>
      </c>
      <c r="AL11" s="298">
        <f t="shared" si="25"/>
        <v>0</v>
      </c>
      <c r="AM11" s="298"/>
      <c r="AN11" s="298"/>
      <c r="AO11" s="298"/>
      <c r="AP11" s="298"/>
      <c r="AQ11" s="298"/>
    </row>
    <row r="12" spans="1:49" s="170" customFormat="1" ht="13.5" customHeight="1" x14ac:dyDescent="0.25">
      <c r="A12" s="338">
        <v>45358</v>
      </c>
      <c r="B12" s="312"/>
      <c r="C12" s="312"/>
      <c r="D12" s="311">
        <f t="shared" si="26"/>
        <v>0</v>
      </c>
      <c r="E12" s="340"/>
      <c r="F12" s="311"/>
      <c r="G12" s="339">
        <f t="shared" si="27"/>
        <v>0</v>
      </c>
      <c r="H12" s="341"/>
      <c r="I12" s="312"/>
      <c r="J12" s="339">
        <f t="shared" si="28"/>
        <v>0</v>
      </c>
      <c r="K12" s="342"/>
      <c r="L12" s="342"/>
      <c r="M12" s="342"/>
      <c r="N12" s="343">
        <f t="shared" si="29"/>
        <v>0</v>
      </c>
      <c r="O12" s="344"/>
      <c r="P12" s="305"/>
      <c r="Q12" s="305"/>
      <c r="R12" s="305"/>
      <c r="S12" s="305"/>
      <c r="T12" s="354">
        <f t="shared" si="10"/>
        <v>0</v>
      </c>
      <c r="U12" s="354">
        <f t="shared" si="10"/>
        <v>0</v>
      </c>
      <c r="V12" s="354">
        <f t="shared" si="17"/>
        <v>0</v>
      </c>
      <c r="W12" s="355">
        <f t="shared" si="11"/>
        <v>0</v>
      </c>
      <c r="X12" s="355">
        <f t="shared" si="11"/>
        <v>0</v>
      </c>
      <c r="Y12" s="355">
        <f t="shared" si="18"/>
        <v>0</v>
      </c>
      <c r="Z12" s="303">
        <f t="shared" si="12"/>
        <v>0</v>
      </c>
      <c r="AA12" s="303">
        <f t="shared" si="12"/>
        <v>0</v>
      </c>
      <c r="AB12" s="303">
        <f t="shared" si="19"/>
        <v>0</v>
      </c>
      <c r="AC12" s="302">
        <f t="shared" si="13"/>
        <v>0</v>
      </c>
      <c r="AD12" s="302">
        <f t="shared" si="14"/>
        <v>0</v>
      </c>
      <c r="AE12" s="304">
        <f t="shared" si="20"/>
        <v>0</v>
      </c>
      <c r="AF12" s="364">
        <f t="shared" si="15"/>
        <v>0</v>
      </c>
      <c r="AG12" s="359">
        <f t="shared" si="16"/>
        <v>0</v>
      </c>
      <c r="AH12" s="359">
        <f t="shared" si="21"/>
        <v>0</v>
      </c>
      <c r="AI12" s="298">
        <f t="shared" si="22"/>
        <v>0</v>
      </c>
      <c r="AJ12" s="359">
        <f t="shared" si="23"/>
        <v>0</v>
      </c>
      <c r="AK12" s="298">
        <f t="shared" si="24"/>
        <v>0</v>
      </c>
      <c r="AL12" s="298">
        <f t="shared" si="25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</row>
    <row r="13" spans="1:49" ht="15" x14ac:dyDescent="0.25">
      <c r="A13" s="394">
        <v>45359</v>
      </c>
      <c r="B13" s="381"/>
      <c r="C13" s="381"/>
      <c r="D13" s="384"/>
      <c r="E13" s="383"/>
      <c r="F13" s="384"/>
      <c r="G13" s="382"/>
      <c r="H13" s="385"/>
      <c r="I13" s="381"/>
      <c r="J13" s="382"/>
      <c r="K13" s="386"/>
      <c r="L13" s="386"/>
      <c r="M13" s="386"/>
      <c r="N13" s="387"/>
      <c r="O13" s="388" t="s">
        <v>116</v>
      </c>
      <c r="P13" s="298"/>
      <c r="Q13" s="298"/>
      <c r="R13" s="298"/>
      <c r="S13" s="298"/>
      <c r="T13" s="354">
        <f t="shared" si="10"/>
        <v>0</v>
      </c>
      <c r="U13" s="354">
        <f t="shared" si="10"/>
        <v>0</v>
      </c>
      <c r="V13" s="354">
        <f t="shared" si="17"/>
        <v>0</v>
      </c>
      <c r="W13" s="355">
        <f t="shared" si="11"/>
        <v>0</v>
      </c>
      <c r="X13" s="355">
        <f t="shared" si="11"/>
        <v>0</v>
      </c>
      <c r="Y13" s="355">
        <f t="shared" si="18"/>
        <v>0</v>
      </c>
      <c r="Z13" s="303">
        <f t="shared" si="12"/>
        <v>0</v>
      </c>
      <c r="AA13" s="303">
        <f t="shared" si="12"/>
        <v>0</v>
      </c>
      <c r="AB13" s="303">
        <f t="shared" si="19"/>
        <v>0</v>
      </c>
      <c r="AC13" s="302">
        <f t="shared" si="13"/>
        <v>0</v>
      </c>
      <c r="AD13" s="302">
        <f t="shared" si="14"/>
        <v>0</v>
      </c>
      <c r="AE13" s="304">
        <f t="shared" si="20"/>
        <v>0</v>
      </c>
      <c r="AF13" s="364">
        <f t="shared" si="15"/>
        <v>0</v>
      </c>
      <c r="AG13" s="359">
        <f t="shared" si="16"/>
        <v>0</v>
      </c>
      <c r="AH13" s="359">
        <f t="shared" si="21"/>
        <v>0</v>
      </c>
      <c r="AI13" s="298">
        <f t="shared" si="22"/>
        <v>0</v>
      </c>
      <c r="AJ13" s="359">
        <f t="shared" si="23"/>
        <v>0</v>
      </c>
      <c r="AK13" s="298">
        <f t="shared" si="24"/>
        <v>0</v>
      </c>
      <c r="AL13" s="298">
        <f t="shared" si="25"/>
        <v>0</v>
      </c>
      <c r="AM13" s="298"/>
      <c r="AN13" s="298"/>
      <c r="AO13" s="298"/>
      <c r="AP13" s="298"/>
      <c r="AQ13" s="298"/>
    </row>
    <row r="14" spans="1:49" ht="15" x14ac:dyDescent="0.25">
      <c r="A14" s="394">
        <v>45360</v>
      </c>
      <c r="B14" s="381"/>
      <c r="C14" s="381"/>
      <c r="D14" s="384"/>
      <c r="E14" s="383"/>
      <c r="F14" s="384"/>
      <c r="G14" s="382"/>
      <c r="H14" s="385"/>
      <c r="I14" s="381"/>
      <c r="J14" s="382"/>
      <c r="K14" s="386"/>
      <c r="L14" s="386"/>
      <c r="M14" s="386"/>
      <c r="N14" s="387"/>
      <c r="O14" s="388"/>
      <c r="P14" s="298"/>
      <c r="Q14" s="298"/>
      <c r="R14" s="298"/>
      <c r="S14" s="298"/>
      <c r="T14" s="354">
        <f t="shared" si="10"/>
        <v>0</v>
      </c>
      <c r="U14" s="354">
        <f t="shared" si="10"/>
        <v>0</v>
      </c>
      <c r="V14" s="354">
        <f t="shared" si="17"/>
        <v>0</v>
      </c>
      <c r="W14" s="355">
        <f t="shared" si="11"/>
        <v>0</v>
      </c>
      <c r="X14" s="355">
        <f t="shared" si="11"/>
        <v>0</v>
      </c>
      <c r="Y14" s="355">
        <f t="shared" si="18"/>
        <v>0</v>
      </c>
      <c r="Z14" s="303">
        <f t="shared" si="12"/>
        <v>0</v>
      </c>
      <c r="AA14" s="303">
        <f t="shared" si="12"/>
        <v>0</v>
      </c>
      <c r="AB14" s="303">
        <f t="shared" si="19"/>
        <v>0</v>
      </c>
      <c r="AC14" s="302">
        <f t="shared" si="13"/>
        <v>0</v>
      </c>
      <c r="AD14" s="302">
        <f t="shared" si="14"/>
        <v>0</v>
      </c>
      <c r="AE14" s="304">
        <f t="shared" si="20"/>
        <v>0</v>
      </c>
      <c r="AF14" s="364">
        <f t="shared" si="15"/>
        <v>0</v>
      </c>
      <c r="AG14" s="359">
        <f t="shared" si="16"/>
        <v>0</v>
      </c>
      <c r="AH14" s="359">
        <f t="shared" si="21"/>
        <v>0</v>
      </c>
      <c r="AI14" s="298">
        <f t="shared" si="22"/>
        <v>0</v>
      </c>
      <c r="AJ14" s="359">
        <f t="shared" si="23"/>
        <v>0</v>
      </c>
      <c r="AK14" s="298">
        <f t="shared" si="24"/>
        <v>0</v>
      </c>
      <c r="AL14" s="298">
        <f t="shared" si="25"/>
        <v>0</v>
      </c>
      <c r="AM14" s="298"/>
      <c r="AN14" s="298"/>
      <c r="AO14" s="298"/>
      <c r="AP14" s="298"/>
      <c r="AQ14" s="298"/>
    </row>
    <row r="15" spans="1:49" ht="15" x14ac:dyDescent="0.25">
      <c r="A15" s="394">
        <v>45361</v>
      </c>
      <c r="B15" s="381"/>
      <c r="C15" s="381"/>
      <c r="D15" s="384"/>
      <c r="E15" s="383"/>
      <c r="F15" s="384"/>
      <c r="G15" s="382"/>
      <c r="H15" s="385"/>
      <c r="I15" s="381"/>
      <c r="J15" s="382"/>
      <c r="K15" s="386"/>
      <c r="L15" s="386"/>
      <c r="M15" s="386"/>
      <c r="N15" s="387"/>
      <c r="O15" s="388"/>
      <c r="P15" s="298"/>
      <c r="Q15" s="298"/>
      <c r="R15" s="298"/>
      <c r="S15" s="298"/>
      <c r="T15" s="354">
        <f t="shared" si="10"/>
        <v>0</v>
      </c>
      <c r="U15" s="354">
        <f t="shared" si="10"/>
        <v>0</v>
      </c>
      <c r="V15" s="354">
        <f t="shared" si="17"/>
        <v>0</v>
      </c>
      <c r="W15" s="355">
        <f t="shared" si="11"/>
        <v>0</v>
      </c>
      <c r="X15" s="355">
        <f t="shared" si="11"/>
        <v>0</v>
      </c>
      <c r="Y15" s="355">
        <f t="shared" si="18"/>
        <v>0</v>
      </c>
      <c r="Z15" s="303">
        <f t="shared" si="12"/>
        <v>0</v>
      </c>
      <c r="AA15" s="303">
        <f t="shared" si="12"/>
        <v>0</v>
      </c>
      <c r="AB15" s="303">
        <f t="shared" si="19"/>
        <v>0</v>
      </c>
      <c r="AC15" s="302">
        <f t="shared" si="13"/>
        <v>0</v>
      </c>
      <c r="AD15" s="302">
        <f t="shared" si="14"/>
        <v>0</v>
      </c>
      <c r="AE15" s="304">
        <f t="shared" si="20"/>
        <v>0</v>
      </c>
      <c r="AF15" s="364">
        <f t="shared" si="15"/>
        <v>0</v>
      </c>
      <c r="AG15" s="359">
        <f t="shared" si="16"/>
        <v>0</v>
      </c>
      <c r="AH15" s="359">
        <f t="shared" si="21"/>
        <v>0</v>
      </c>
      <c r="AI15" s="298">
        <f t="shared" si="22"/>
        <v>0</v>
      </c>
      <c r="AJ15" s="359">
        <f t="shared" si="23"/>
        <v>0</v>
      </c>
      <c r="AK15" s="298">
        <f t="shared" si="24"/>
        <v>0</v>
      </c>
      <c r="AL15" s="298">
        <f t="shared" si="25"/>
        <v>0</v>
      </c>
      <c r="AM15" s="298"/>
      <c r="AN15" s="298"/>
      <c r="AO15" s="298"/>
      <c r="AP15" s="298"/>
      <c r="AQ15" s="298"/>
    </row>
    <row r="16" spans="1:49" ht="15" x14ac:dyDescent="0.25">
      <c r="A16" s="338">
        <v>45362</v>
      </c>
      <c r="B16" s="312"/>
      <c r="C16" s="312"/>
      <c r="D16" s="311">
        <f t="shared" si="26"/>
        <v>0</v>
      </c>
      <c r="E16" s="340"/>
      <c r="F16" s="311"/>
      <c r="G16" s="339">
        <f t="shared" si="27"/>
        <v>0</v>
      </c>
      <c r="H16" s="341"/>
      <c r="I16" s="312"/>
      <c r="J16" s="339">
        <f t="shared" si="28"/>
        <v>0</v>
      </c>
      <c r="K16" s="342"/>
      <c r="L16" s="342"/>
      <c r="M16" s="342"/>
      <c r="N16" s="343">
        <f t="shared" si="29"/>
        <v>0</v>
      </c>
      <c r="O16" s="344"/>
      <c r="P16" s="298"/>
      <c r="Q16" s="298"/>
      <c r="R16" s="298"/>
      <c r="S16" s="298"/>
      <c r="T16" s="354">
        <f t="shared" si="10"/>
        <v>0</v>
      </c>
      <c r="U16" s="354">
        <f t="shared" si="10"/>
        <v>0</v>
      </c>
      <c r="V16" s="354">
        <f t="shared" si="17"/>
        <v>0</v>
      </c>
      <c r="W16" s="355">
        <f t="shared" si="11"/>
        <v>0</v>
      </c>
      <c r="X16" s="355">
        <f t="shared" si="11"/>
        <v>0</v>
      </c>
      <c r="Y16" s="355">
        <f t="shared" si="18"/>
        <v>0</v>
      </c>
      <c r="Z16" s="303">
        <f t="shared" si="12"/>
        <v>0</v>
      </c>
      <c r="AA16" s="303">
        <f t="shared" si="12"/>
        <v>0</v>
      </c>
      <c r="AB16" s="303">
        <f t="shared" si="19"/>
        <v>0</v>
      </c>
      <c r="AC16" s="302">
        <f t="shared" si="13"/>
        <v>0</v>
      </c>
      <c r="AD16" s="302">
        <f t="shared" si="14"/>
        <v>0</v>
      </c>
      <c r="AE16" s="304">
        <f t="shared" si="20"/>
        <v>0</v>
      </c>
      <c r="AF16" s="364">
        <f t="shared" si="15"/>
        <v>0</v>
      </c>
      <c r="AG16" s="359">
        <f t="shared" si="16"/>
        <v>0</v>
      </c>
      <c r="AH16" s="359">
        <f t="shared" si="21"/>
        <v>0</v>
      </c>
      <c r="AI16" s="298">
        <f t="shared" si="22"/>
        <v>0</v>
      </c>
      <c r="AJ16" s="359">
        <f t="shared" si="23"/>
        <v>0</v>
      </c>
      <c r="AK16" s="298">
        <f t="shared" si="24"/>
        <v>0</v>
      </c>
      <c r="AL16" s="298">
        <f t="shared" si="25"/>
        <v>0</v>
      </c>
      <c r="AM16" s="298"/>
      <c r="AN16" s="298"/>
      <c r="AO16" s="298"/>
      <c r="AP16" s="298"/>
      <c r="AQ16" s="298"/>
    </row>
    <row r="17" spans="1:49" ht="15" x14ac:dyDescent="0.25">
      <c r="A17" s="338">
        <v>45363</v>
      </c>
      <c r="B17" s="312"/>
      <c r="C17" s="312"/>
      <c r="D17" s="311">
        <f t="shared" si="26"/>
        <v>0</v>
      </c>
      <c r="E17" s="340"/>
      <c r="F17" s="311"/>
      <c r="G17" s="339">
        <f t="shared" si="27"/>
        <v>0</v>
      </c>
      <c r="H17" s="341"/>
      <c r="I17" s="312"/>
      <c r="J17" s="339">
        <f t="shared" si="28"/>
        <v>0</v>
      </c>
      <c r="K17" s="342"/>
      <c r="L17" s="342"/>
      <c r="M17" s="342"/>
      <c r="N17" s="343">
        <f t="shared" si="29"/>
        <v>0</v>
      </c>
      <c r="O17" s="344"/>
      <c r="P17" s="298"/>
      <c r="Q17" s="298"/>
      <c r="R17" s="298"/>
      <c r="S17" s="298"/>
      <c r="T17" s="354">
        <f t="shared" si="10"/>
        <v>0</v>
      </c>
      <c r="U17" s="354">
        <f t="shared" si="10"/>
        <v>0</v>
      </c>
      <c r="V17" s="354">
        <f t="shared" si="17"/>
        <v>0</v>
      </c>
      <c r="W17" s="355">
        <f t="shared" si="11"/>
        <v>0</v>
      </c>
      <c r="X17" s="355">
        <f t="shared" si="11"/>
        <v>0</v>
      </c>
      <c r="Y17" s="355">
        <f t="shared" si="18"/>
        <v>0</v>
      </c>
      <c r="Z17" s="303">
        <f t="shared" si="12"/>
        <v>0</v>
      </c>
      <c r="AA17" s="303">
        <f t="shared" si="12"/>
        <v>0</v>
      </c>
      <c r="AB17" s="303">
        <f t="shared" si="19"/>
        <v>0</v>
      </c>
      <c r="AC17" s="302">
        <f t="shared" si="13"/>
        <v>0</v>
      </c>
      <c r="AD17" s="302">
        <f t="shared" si="14"/>
        <v>0</v>
      </c>
      <c r="AE17" s="304">
        <f t="shared" si="20"/>
        <v>0</v>
      </c>
      <c r="AF17" s="364">
        <f t="shared" si="15"/>
        <v>0</v>
      </c>
      <c r="AG17" s="359">
        <f t="shared" si="16"/>
        <v>0</v>
      </c>
      <c r="AH17" s="359">
        <f t="shared" si="21"/>
        <v>0</v>
      </c>
      <c r="AI17" s="298">
        <f t="shared" si="22"/>
        <v>0</v>
      </c>
      <c r="AJ17" s="359">
        <f t="shared" si="23"/>
        <v>0</v>
      </c>
      <c r="AK17" s="298">
        <f t="shared" si="24"/>
        <v>0</v>
      </c>
      <c r="AL17" s="298">
        <f t="shared" si="25"/>
        <v>0</v>
      </c>
      <c r="AM17" s="298"/>
      <c r="AN17" s="298"/>
      <c r="AO17" s="298"/>
      <c r="AP17" s="298"/>
      <c r="AQ17" s="298"/>
    </row>
    <row r="18" spans="1:49" ht="15" x14ac:dyDescent="0.25">
      <c r="A18" s="338">
        <v>45364</v>
      </c>
      <c r="B18" s="312"/>
      <c r="C18" s="312"/>
      <c r="D18" s="311">
        <f t="shared" si="26"/>
        <v>0</v>
      </c>
      <c r="E18" s="340"/>
      <c r="F18" s="311"/>
      <c r="G18" s="339">
        <f t="shared" si="27"/>
        <v>0</v>
      </c>
      <c r="H18" s="341"/>
      <c r="I18" s="312"/>
      <c r="J18" s="339">
        <f t="shared" si="28"/>
        <v>0</v>
      </c>
      <c r="K18" s="342"/>
      <c r="L18" s="342"/>
      <c r="M18" s="342"/>
      <c r="N18" s="343">
        <f t="shared" si="29"/>
        <v>0</v>
      </c>
      <c r="O18" s="344"/>
      <c r="P18" s="298"/>
      <c r="Q18" s="298"/>
      <c r="R18" s="298"/>
      <c r="S18" s="298"/>
      <c r="T18" s="354">
        <f t="shared" si="10"/>
        <v>0</v>
      </c>
      <c r="U18" s="354">
        <f t="shared" si="10"/>
        <v>0</v>
      </c>
      <c r="V18" s="354">
        <f t="shared" si="17"/>
        <v>0</v>
      </c>
      <c r="W18" s="355">
        <f t="shared" si="11"/>
        <v>0</v>
      </c>
      <c r="X18" s="355">
        <f t="shared" si="11"/>
        <v>0</v>
      </c>
      <c r="Y18" s="355">
        <f t="shared" si="18"/>
        <v>0</v>
      </c>
      <c r="Z18" s="303">
        <f t="shared" si="12"/>
        <v>0</v>
      </c>
      <c r="AA18" s="303">
        <f t="shared" si="12"/>
        <v>0</v>
      </c>
      <c r="AB18" s="303">
        <f t="shared" si="19"/>
        <v>0</v>
      </c>
      <c r="AC18" s="302">
        <f t="shared" si="13"/>
        <v>0</v>
      </c>
      <c r="AD18" s="302">
        <f t="shared" si="14"/>
        <v>0</v>
      </c>
      <c r="AE18" s="304">
        <f t="shared" si="20"/>
        <v>0</v>
      </c>
      <c r="AF18" s="364">
        <f t="shared" si="15"/>
        <v>0</v>
      </c>
      <c r="AG18" s="359">
        <f t="shared" si="16"/>
        <v>0</v>
      </c>
      <c r="AH18" s="359">
        <f t="shared" si="21"/>
        <v>0</v>
      </c>
      <c r="AI18" s="298">
        <f t="shared" si="22"/>
        <v>0</v>
      </c>
      <c r="AJ18" s="359">
        <f t="shared" si="23"/>
        <v>0</v>
      </c>
      <c r="AK18" s="298">
        <f t="shared" si="24"/>
        <v>0</v>
      </c>
      <c r="AL18" s="298">
        <f t="shared" si="25"/>
        <v>0</v>
      </c>
      <c r="AM18" s="298"/>
      <c r="AN18" s="298"/>
      <c r="AO18" s="298"/>
      <c r="AP18" s="298"/>
      <c r="AQ18" s="298"/>
    </row>
    <row r="19" spans="1:49" s="170" customFormat="1" ht="15" x14ac:dyDescent="0.25">
      <c r="A19" s="338">
        <v>45365</v>
      </c>
      <c r="B19" s="312"/>
      <c r="C19" s="312"/>
      <c r="D19" s="311">
        <f t="shared" si="26"/>
        <v>0</v>
      </c>
      <c r="E19" s="340"/>
      <c r="F19" s="311"/>
      <c r="G19" s="339">
        <f t="shared" si="27"/>
        <v>0</v>
      </c>
      <c r="H19" s="341"/>
      <c r="I19" s="312"/>
      <c r="J19" s="339">
        <f t="shared" si="28"/>
        <v>0</v>
      </c>
      <c r="K19" s="342"/>
      <c r="L19" s="342"/>
      <c r="M19" s="342"/>
      <c r="N19" s="343">
        <f t="shared" si="29"/>
        <v>0</v>
      </c>
      <c r="O19" s="344"/>
      <c r="P19" s="305"/>
      <c r="Q19" s="305"/>
      <c r="R19" s="305"/>
      <c r="S19" s="305"/>
      <c r="T19" s="354">
        <f t="shared" si="10"/>
        <v>0</v>
      </c>
      <c r="U19" s="354">
        <f t="shared" si="10"/>
        <v>0</v>
      </c>
      <c r="V19" s="354">
        <f t="shared" si="17"/>
        <v>0</v>
      </c>
      <c r="W19" s="355">
        <f t="shared" si="11"/>
        <v>0</v>
      </c>
      <c r="X19" s="355">
        <f t="shared" si="11"/>
        <v>0</v>
      </c>
      <c r="Y19" s="355">
        <f t="shared" si="18"/>
        <v>0</v>
      </c>
      <c r="Z19" s="303">
        <f t="shared" si="12"/>
        <v>0</v>
      </c>
      <c r="AA19" s="303">
        <f t="shared" si="12"/>
        <v>0</v>
      </c>
      <c r="AB19" s="303">
        <f t="shared" si="19"/>
        <v>0</v>
      </c>
      <c r="AC19" s="302">
        <f t="shared" si="13"/>
        <v>0</v>
      </c>
      <c r="AD19" s="302">
        <f t="shared" si="14"/>
        <v>0</v>
      </c>
      <c r="AE19" s="304">
        <f t="shared" si="20"/>
        <v>0</v>
      </c>
      <c r="AF19" s="364">
        <f t="shared" si="15"/>
        <v>0</v>
      </c>
      <c r="AG19" s="359">
        <f t="shared" si="16"/>
        <v>0</v>
      </c>
      <c r="AH19" s="359">
        <f t="shared" si="21"/>
        <v>0</v>
      </c>
      <c r="AI19" s="298">
        <f t="shared" si="22"/>
        <v>0</v>
      </c>
      <c r="AJ19" s="359">
        <f t="shared" si="23"/>
        <v>0</v>
      </c>
      <c r="AK19" s="298">
        <f t="shared" si="24"/>
        <v>0</v>
      </c>
      <c r="AL19" s="298">
        <f t="shared" si="25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</row>
    <row r="20" spans="1:49" ht="15" x14ac:dyDescent="0.25">
      <c r="A20" s="338">
        <v>45366</v>
      </c>
      <c r="B20" s="312"/>
      <c r="C20" s="312"/>
      <c r="D20" s="311">
        <f t="shared" si="26"/>
        <v>0</v>
      </c>
      <c r="E20" s="340"/>
      <c r="F20" s="311"/>
      <c r="G20" s="339">
        <f t="shared" si="27"/>
        <v>0</v>
      </c>
      <c r="H20" s="341"/>
      <c r="I20" s="312"/>
      <c r="J20" s="339">
        <f t="shared" si="28"/>
        <v>0</v>
      </c>
      <c r="K20" s="342"/>
      <c r="L20" s="342"/>
      <c r="M20" s="342"/>
      <c r="N20" s="343">
        <f t="shared" si="29"/>
        <v>0</v>
      </c>
      <c r="O20" s="344"/>
      <c r="P20" s="298"/>
      <c r="Q20" s="298"/>
      <c r="R20" s="298"/>
      <c r="S20" s="298"/>
      <c r="T20" s="354">
        <f t="shared" si="10"/>
        <v>0</v>
      </c>
      <c r="U20" s="354">
        <f t="shared" si="10"/>
        <v>0</v>
      </c>
      <c r="V20" s="354">
        <f t="shared" si="17"/>
        <v>0</v>
      </c>
      <c r="W20" s="355">
        <f t="shared" si="11"/>
        <v>0</v>
      </c>
      <c r="X20" s="355">
        <f t="shared" si="11"/>
        <v>0</v>
      </c>
      <c r="Y20" s="355">
        <f t="shared" si="18"/>
        <v>0</v>
      </c>
      <c r="Z20" s="303">
        <f t="shared" si="12"/>
        <v>0</v>
      </c>
      <c r="AA20" s="303">
        <f t="shared" si="12"/>
        <v>0</v>
      </c>
      <c r="AB20" s="303">
        <f t="shared" si="19"/>
        <v>0</v>
      </c>
      <c r="AC20" s="302">
        <f t="shared" si="13"/>
        <v>0</v>
      </c>
      <c r="AD20" s="302">
        <f t="shared" si="14"/>
        <v>0</v>
      </c>
      <c r="AE20" s="304">
        <f t="shared" si="20"/>
        <v>0</v>
      </c>
      <c r="AF20" s="364">
        <f t="shared" si="15"/>
        <v>0</v>
      </c>
      <c r="AG20" s="359">
        <f t="shared" si="16"/>
        <v>0</v>
      </c>
      <c r="AH20" s="359">
        <f t="shared" si="21"/>
        <v>0</v>
      </c>
      <c r="AI20" s="298">
        <f t="shared" si="22"/>
        <v>0</v>
      </c>
      <c r="AJ20" s="359">
        <f t="shared" si="23"/>
        <v>0</v>
      </c>
      <c r="AK20" s="298">
        <f t="shared" si="24"/>
        <v>0</v>
      </c>
      <c r="AL20" s="298">
        <f t="shared" si="25"/>
        <v>0</v>
      </c>
      <c r="AM20" s="298"/>
      <c r="AN20" s="298"/>
      <c r="AO20" s="298"/>
      <c r="AP20" s="298"/>
      <c r="AQ20" s="298"/>
    </row>
    <row r="21" spans="1:49" ht="15" x14ac:dyDescent="0.25">
      <c r="A21" s="394">
        <v>45367</v>
      </c>
      <c r="B21" s="381"/>
      <c r="C21" s="381"/>
      <c r="D21" s="384"/>
      <c r="E21" s="383"/>
      <c r="F21" s="384"/>
      <c r="G21" s="382"/>
      <c r="H21" s="385"/>
      <c r="I21" s="381"/>
      <c r="J21" s="382"/>
      <c r="K21" s="386"/>
      <c r="L21" s="386"/>
      <c r="M21" s="386"/>
      <c r="N21" s="387"/>
      <c r="O21" s="388"/>
      <c r="P21" s="298"/>
      <c r="Q21" s="298"/>
      <c r="R21" s="298"/>
      <c r="S21" s="298"/>
      <c r="T21" s="354">
        <f t="shared" si="10"/>
        <v>0</v>
      </c>
      <c r="U21" s="354">
        <f t="shared" si="10"/>
        <v>0</v>
      </c>
      <c r="V21" s="354">
        <f t="shared" si="17"/>
        <v>0</v>
      </c>
      <c r="W21" s="355">
        <f t="shared" si="11"/>
        <v>0</v>
      </c>
      <c r="X21" s="355">
        <f t="shared" si="11"/>
        <v>0</v>
      </c>
      <c r="Y21" s="355">
        <f t="shared" si="18"/>
        <v>0</v>
      </c>
      <c r="Z21" s="303">
        <f t="shared" si="12"/>
        <v>0</v>
      </c>
      <c r="AA21" s="303">
        <f t="shared" si="12"/>
        <v>0</v>
      </c>
      <c r="AB21" s="303">
        <f t="shared" si="19"/>
        <v>0</v>
      </c>
      <c r="AC21" s="302">
        <f t="shared" si="13"/>
        <v>0</v>
      </c>
      <c r="AD21" s="302">
        <f t="shared" si="14"/>
        <v>0</v>
      </c>
      <c r="AE21" s="304">
        <f t="shared" si="20"/>
        <v>0</v>
      </c>
      <c r="AF21" s="364">
        <f t="shared" si="15"/>
        <v>0</v>
      </c>
      <c r="AG21" s="359">
        <f t="shared" si="16"/>
        <v>0</v>
      </c>
      <c r="AH21" s="359">
        <f t="shared" si="21"/>
        <v>0</v>
      </c>
      <c r="AI21" s="298">
        <f t="shared" si="22"/>
        <v>0</v>
      </c>
      <c r="AJ21" s="359">
        <f t="shared" si="23"/>
        <v>0</v>
      </c>
      <c r="AK21" s="298">
        <f t="shared" si="24"/>
        <v>0</v>
      </c>
      <c r="AL21" s="298">
        <f t="shared" si="25"/>
        <v>0</v>
      </c>
      <c r="AM21" s="298"/>
      <c r="AN21" s="298"/>
      <c r="AO21" s="298"/>
      <c r="AP21" s="298"/>
      <c r="AQ21" s="298"/>
    </row>
    <row r="22" spans="1:49" ht="15" x14ac:dyDescent="0.25">
      <c r="A22" s="394">
        <v>45368</v>
      </c>
      <c r="B22" s="381"/>
      <c r="C22" s="381"/>
      <c r="D22" s="384"/>
      <c r="E22" s="383"/>
      <c r="F22" s="384"/>
      <c r="G22" s="382"/>
      <c r="H22" s="385"/>
      <c r="I22" s="381"/>
      <c r="J22" s="382"/>
      <c r="K22" s="386"/>
      <c r="L22" s="386"/>
      <c r="M22" s="386"/>
      <c r="N22" s="387"/>
      <c r="O22" s="388"/>
      <c r="P22" s="298"/>
      <c r="Q22" s="298"/>
      <c r="R22" s="298"/>
      <c r="S22" s="298"/>
      <c r="T22" s="354">
        <f t="shared" si="10"/>
        <v>0</v>
      </c>
      <c r="U22" s="354">
        <f t="shared" si="10"/>
        <v>0</v>
      </c>
      <c r="V22" s="354">
        <f t="shared" si="17"/>
        <v>0</v>
      </c>
      <c r="W22" s="355">
        <f t="shared" si="11"/>
        <v>0</v>
      </c>
      <c r="X22" s="355">
        <f t="shared" si="11"/>
        <v>0</v>
      </c>
      <c r="Y22" s="355">
        <f t="shared" si="18"/>
        <v>0</v>
      </c>
      <c r="Z22" s="303">
        <f t="shared" si="12"/>
        <v>0</v>
      </c>
      <c r="AA22" s="303">
        <f t="shared" si="12"/>
        <v>0</v>
      </c>
      <c r="AB22" s="303">
        <f t="shared" si="19"/>
        <v>0</v>
      </c>
      <c r="AC22" s="302">
        <f t="shared" si="13"/>
        <v>0</v>
      </c>
      <c r="AD22" s="302">
        <f t="shared" si="14"/>
        <v>0</v>
      </c>
      <c r="AE22" s="304">
        <f t="shared" si="20"/>
        <v>0</v>
      </c>
      <c r="AF22" s="364">
        <f t="shared" si="15"/>
        <v>0</v>
      </c>
      <c r="AG22" s="359">
        <f t="shared" si="16"/>
        <v>0</v>
      </c>
      <c r="AH22" s="359">
        <f t="shared" si="21"/>
        <v>0</v>
      </c>
      <c r="AI22" s="298">
        <f t="shared" si="22"/>
        <v>0</v>
      </c>
      <c r="AJ22" s="359">
        <f t="shared" si="23"/>
        <v>0</v>
      </c>
      <c r="AK22" s="298">
        <f t="shared" si="24"/>
        <v>0</v>
      </c>
      <c r="AL22" s="298">
        <f t="shared" si="25"/>
        <v>0</v>
      </c>
      <c r="AM22" s="298"/>
      <c r="AN22" s="298"/>
      <c r="AO22" s="298"/>
      <c r="AP22" s="298"/>
      <c r="AQ22" s="298"/>
    </row>
    <row r="23" spans="1:49" ht="15" x14ac:dyDescent="0.25">
      <c r="A23" s="338">
        <v>45369</v>
      </c>
      <c r="B23" s="312"/>
      <c r="C23" s="312"/>
      <c r="D23" s="311">
        <f t="shared" si="26"/>
        <v>0</v>
      </c>
      <c r="E23" s="340"/>
      <c r="F23" s="311"/>
      <c r="G23" s="339">
        <f t="shared" si="27"/>
        <v>0</v>
      </c>
      <c r="H23" s="341"/>
      <c r="I23" s="312"/>
      <c r="J23" s="339">
        <f t="shared" si="28"/>
        <v>0</v>
      </c>
      <c r="K23" s="342"/>
      <c r="L23" s="342"/>
      <c r="M23" s="342"/>
      <c r="N23" s="343">
        <f t="shared" si="29"/>
        <v>0</v>
      </c>
      <c r="O23" s="344"/>
      <c r="P23" s="298"/>
      <c r="Q23" s="298"/>
      <c r="R23" s="298"/>
      <c r="S23" s="298"/>
      <c r="T23" s="354">
        <f t="shared" si="10"/>
        <v>0</v>
      </c>
      <c r="U23" s="354">
        <f t="shared" si="10"/>
        <v>0</v>
      </c>
      <c r="V23" s="354">
        <f t="shared" si="17"/>
        <v>0</v>
      </c>
      <c r="W23" s="355">
        <f t="shared" si="11"/>
        <v>0</v>
      </c>
      <c r="X23" s="355">
        <f t="shared" si="11"/>
        <v>0</v>
      </c>
      <c r="Y23" s="355">
        <f t="shared" si="18"/>
        <v>0</v>
      </c>
      <c r="Z23" s="303">
        <f t="shared" si="12"/>
        <v>0</v>
      </c>
      <c r="AA23" s="303">
        <f t="shared" si="12"/>
        <v>0</v>
      </c>
      <c r="AB23" s="303">
        <f t="shared" si="19"/>
        <v>0</v>
      </c>
      <c r="AC23" s="302">
        <f t="shared" si="13"/>
        <v>0</v>
      </c>
      <c r="AD23" s="302">
        <f t="shared" si="14"/>
        <v>0</v>
      </c>
      <c r="AE23" s="304">
        <f t="shared" si="20"/>
        <v>0</v>
      </c>
      <c r="AF23" s="364">
        <f t="shared" si="15"/>
        <v>0</v>
      </c>
      <c r="AG23" s="359">
        <f t="shared" si="16"/>
        <v>0</v>
      </c>
      <c r="AH23" s="359">
        <f t="shared" si="21"/>
        <v>0</v>
      </c>
      <c r="AI23" s="298">
        <f t="shared" si="22"/>
        <v>0</v>
      </c>
      <c r="AJ23" s="359">
        <f t="shared" si="23"/>
        <v>0</v>
      </c>
      <c r="AK23" s="298">
        <f t="shared" si="24"/>
        <v>0</v>
      </c>
      <c r="AL23" s="298">
        <f t="shared" si="25"/>
        <v>0</v>
      </c>
      <c r="AM23" s="298"/>
      <c r="AN23" s="298"/>
      <c r="AO23" s="298"/>
      <c r="AP23" s="298"/>
      <c r="AQ23" s="298"/>
    </row>
    <row r="24" spans="1:49" ht="15" x14ac:dyDescent="0.25">
      <c r="A24" s="338">
        <v>45370</v>
      </c>
      <c r="B24" s="312"/>
      <c r="C24" s="312"/>
      <c r="D24" s="311">
        <f t="shared" si="26"/>
        <v>0</v>
      </c>
      <c r="E24" s="340"/>
      <c r="F24" s="311"/>
      <c r="G24" s="339">
        <f t="shared" si="27"/>
        <v>0</v>
      </c>
      <c r="H24" s="341"/>
      <c r="I24" s="312"/>
      <c r="J24" s="339">
        <f t="shared" si="28"/>
        <v>0</v>
      </c>
      <c r="K24" s="342"/>
      <c r="L24" s="342"/>
      <c r="M24" s="342"/>
      <c r="N24" s="343">
        <f t="shared" si="29"/>
        <v>0</v>
      </c>
      <c r="O24" s="344"/>
      <c r="P24" s="298"/>
      <c r="Q24" s="298"/>
      <c r="R24" s="298"/>
      <c r="S24" s="298"/>
      <c r="T24" s="354">
        <f t="shared" si="10"/>
        <v>0</v>
      </c>
      <c r="U24" s="354">
        <f t="shared" si="10"/>
        <v>0</v>
      </c>
      <c r="V24" s="354">
        <f t="shared" si="17"/>
        <v>0</v>
      </c>
      <c r="W24" s="355">
        <f t="shared" si="11"/>
        <v>0</v>
      </c>
      <c r="X24" s="355">
        <f t="shared" si="11"/>
        <v>0</v>
      </c>
      <c r="Y24" s="355">
        <f t="shared" si="18"/>
        <v>0</v>
      </c>
      <c r="Z24" s="303">
        <f t="shared" si="12"/>
        <v>0</v>
      </c>
      <c r="AA24" s="303">
        <f t="shared" si="12"/>
        <v>0</v>
      </c>
      <c r="AB24" s="303">
        <f t="shared" si="19"/>
        <v>0</v>
      </c>
      <c r="AC24" s="302">
        <f t="shared" si="13"/>
        <v>0</v>
      </c>
      <c r="AD24" s="302">
        <f t="shared" si="14"/>
        <v>0</v>
      </c>
      <c r="AE24" s="304">
        <f t="shared" si="20"/>
        <v>0</v>
      </c>
      <c r="AF24" s="364">
        <f t="shared" si="15"/>
        <v>0</v>
      </c>
      <c r="AG24" s="359">
        <f t="shared" si="16"/>
        <v>0</v>
      </c>
      <c r="AH24" s="359">
        <f t="shared" si="21"/>
        <v>0</v>
      </c>
      <c r="AI24" s="298">
        <f t="shared" si="22"/>
        <v>0</v>
      </c>
      <c r="AJ24" s="359">
        <f t="shared" si="23"/>
        <v>0</v>
      </c>
      <c r="AK24" s="298">
        <f t="shared" si="24"/>
        <v>0</v>
      </c>
      <c r="AL24" s="298">
        <f t="shared" si="25"/>
        <v>0</v>
      </c>
      <c r="AM24" s="298"/>
      <c r="AN24" s="298"/>
      <c r="AO24" s="298"/>
      <c r="AP24" s="298"/>
      <c r="AQ24" s="298"/>
    </row>
    <row r="25" spans="1:49" ht="15" x14ac:dyDescent="0.25">
      <c r="A25" s="338">
        <v>45371</v>
      </c>
      <c r="B25" s="312"/>
      <c r="C25" s="312"/>
      <c r="D25" s="311">
        <f t="shared" si="26"/>
        <v>0</v>
      </c>
      <c r="E25" s="340"/>
      <c r="F25" s="311"/>
      <c r="G25" s="339">
        <f t="shared" si="27"/>
        <v>0</v>
      </c>
      <c r="H25" s="341"/>
      <c r="I25" s="312"/>
      <c r="J25" s="339">
        <f t="shared" si="28"/>
        <v>0</v>
      </c>
      <c r="K25" s="342"/>
      <c r="L25" s="342"/>
      <c r="M25" s="342"/>
      <c r="N25" s="343">
        <f t="shared" si="29"/>
        <v>0</v>
      </c>
      <c r="O25" s="344"/>
      <c r="P25" s="298"/>
      <c r="Q25" s="298"/>
      <c r="R25" s="298"/>
      <c r="S25" s="298"/>
      <c r="T25" s="354">
        <f t="shared" si="10"/>
        <v>0</v>
      </c>
      <c r="U25" s="354">
        <f t="shared" si="10"/>
        <v>0</v>
      </c>
      <c r="V25" s="354">
        <f t="shared" si="17"/>
        <v>0</v>
      </c>
      <c r="W25" s="355">
        <f t="shared" si="11"/>
        <v>0</v>
      </c>
      <c r="X25" s="355">
        <f t="shared" si="11"/>
        <v>0</v>
      </c>
      <c r="Y25" s="355">
        <f t="shared" si="18"/>
        <v>0</v>
      </c>
      <c r="Z25" s="303">
        <f t="shared" si="12"/>
        <v>0</v>
      </c>
      <c r="AA25" s="303">
        <f t="shared" si="12"/>
        <v>0</v>
      </c>
      <c r="AB25" s="303">
        <f t="shared" si="19"/>
        <v>0</v>
      </c>
      <c r="AC25" s="302">
        <f t="shared" si="13"/>
        <v>0</v>
      </c>
      <c r="AD25" s="302">
        <f t="shared" si="14"/>
        <v>0</v>
      </c>
      <c r="AE25" s="304">
        <f t="shared" si="20"/>
        <v>0</v>
      </c>
      <c r="AF25" s="364">
        <f t="shared" si="15"/>
        <v>0</v>
      </c>
      <c r="AG25" s="359">
        <f t="shared" si="16"/>
        <v>0</v>
      </c>
      <c r="AH25" s="359">
        <f t="shared" si="21"/>
        <v>0</v>
      </c>
      <c r="AI25" s="298">
        <f t="shared" si="22"/>
        <v>0</v>
      </c>
      <c r="AJ25" s="359">
        <f t="shared" si="23"/>
        <v>0</v>
      </c>
      <c r="AK25" s="298">
        <f t="shared" si="24"/>
        <v>0</v>
      </c>
      <c r="AL25" s="298">
        <f t="shared" si="25"/>
        <v>0</v>
      </c>
      <c r="AM25" s="298"/>
      <c r="AN25" s="298"/>
      <c r="AO25" s="298"/>
      <c r="AP25" s="298"/>
      <c r="AQ25" s="298"/>
    </row>
    <row r="26" spans="1:49" ht="15" x14ac:dyDescent="0.25">
      <c r="A26" s="338">
        <v>45372</v>
      </c>
      <c r="B26" s="312"/>
      <c r="C26" s="312"/>
      <c r="D26" s="311">
        <f t="shared" si="26"/>
        <v>0</v>
      </c>
      <c r="E26" s="340"/>
      <c r="F26" s="311"/>
      <c r="G26" s="339">
        <f t="shared" si="27"/>
        <v>0</v>
      </c>
      <c r="H26" s="341"/>
      <c r="I26" s="312"/>
      <c r="J26" s="339">
        <f t="shared" si="28"/>
        <v>0</v>
      </c>
      <c r="K26" s="342"/>
      <c r="L26" s="342"/>
      <c r="M26" s="342"/>
      <c r="N26" s="343">
        <f t="shared" si="29"/>
        <v>0</v>
      </c>
      <c r="O26" s="344"/>
      <c r="P26" s="298"/>
      <c r="Q26" s="298"/>
      <c r="R26" s="298"/>
      <c r="S26" s="298"/>
      <c r="T26" s="354">
        <f t="shared" si="10"/>
        <v>0</v>
      </c>
      <c r="U26" s="354">
        <f t="shared" si="10"/>
        <v>0</v>
      </c>
      <c r="V26" s="354">
        <f t="shared" si="17"/>
        <v>0</v>
      </c>
      <c r="W26" s="355">
        <f t="shared" si="11"/>
        <v>0</v>
      </c>
      <c r="X26" s="355">
        <f t="shared" si="11"/>
        <v>0</v>
      </c>
      <c r="Y26" s="355">
        <f t="shared" si="18"/>
        <v>0</v>
      </c>
      <c r="Z26" s="303">
        <f t="shared" si="12"/>
        <v>0</v>
      </c>
      <c r="AA26" s="303">
        <f t="shared" si="12"/>
        <v>0</v>
      </c>
      <c r="AB26" s="303">
        <f t="shared" si="19"/>
        <v>0</v>
      </c>
      <c r="AC26" s="302">
        <f t="shared" si="13"/>
        <v>0</v>
      </c>
      <c r="AD26" s="302">
        <f t="shared" si="14"/>
        <v>0</v>
      </c>
      <c r="AE26" s="304">
        <f t="shared" si="20"/>
        <v>0</v>
      </c>
      <c r="AF26" s="364">
        <f t="shared" si="15"/>
        <v>0</v>
      </c>
      <c r="AG26" s="359">
        <f t="shared" si="16"/>
        <v>0</v>
      </c>
      <c r="AH26" s="359">
        <f t="shared" si="21"/>
        <v>0</v>
      </c>
      <c r="AI26" s="298">
        <f t="shared" si="22"/>
        <v>0</v>
      </c>
      <c r="AJ26" s="359">
        <f t="shared" si="23"/>
        <v>0</v>
      </c>
      <c r="AK26" s="298">
        <f t="shared" si="24"/>
        <v>0</v>
      </c>
      <c r="AL26" s="298">
        <f t="shared" si="25"/>
        <v>0</v>
      </c>
      <c r="AM26" s="298"/>
      <c r="AN26" s="298"/>
      <c r="AO26" s="298"/>
      <c r="AP26" s="298"/>
      <c r="AQ26" s="298"/>
    </row>
    <row r="27" spans="1:49" ht="15" x14ac:dyDescent="0.25">
      <c r="A27" s="338">
        <v>45373</v>
      </c>
      <c r="B27" s="312"/>
      <c r="C27" s="312"/>
      <c r="D27" s="311">
        <f t="shared" si="26"/>
        <v>0</v>
      </c>
      <c r="E27" s="340"/>
      <c r="F27" s="311"/>
      <c r="G27" s="339">
        <f t="shared" si="27"/>
        <v>0</v>
      </c>
      <c r="H27" s="341"/>
      <c r="I27" s="312"/>
      <c r="J27" s="339">
        <f t="shared" si="28"/>
        <v>0</v>
      </c>
      <c r="K27" s="342"/>
      <c r="L27" s="342"/>
      <c r="M27" s="342"/>
      <c r="N27" s="343">
        <f t="shared" si="29"/>
        <v>0</v>
      </c>
      <c r="O27" s="344"/>
      <c r="P27" s="298"/>
      <c r="Q27" s="298"/>
      <c r="R27" s="298"/>
      <c r="S27" s="298"/>
      <c r="T27" s="354">
        <f t="shared" si="10"/>
        <v>0</v>
      </c>
      <c r="U27" s="354">
        <f t="shared" si="10"/>
        <v>0</v>
      </c>
      <c r="V27" s="354">
        <f t="shared" si="17"/>
        <v>0</v>
      </c>
      <c r="W27" s="355">
        <f t="shared" si="11"/>
        <v>0</v>
      </c>
      <c r="X27" s="355">
        <f t="shared" si="11"/>
        <v>0</v>
      </c>
      <c r="Y27" s="355">
        <f t="shared" si="18"/>
        <v>0</v>
      </c>
      <c r="Z27" s="303">
        <f t="shared" si="12"/>
        <v>0</v>
      </c>
      <c r="AA27" s="303">
        <f t="shared" si="12"/>
        <v>0</v>
      </c>
      <c r="AB27" s="303">
        <f t="shared" si="19"/>
        <v>0</v>
      </c>
      <c r="AC27" s="302">
        <f t="shared" si="13"/>
        <v>0</v>
      </c>
      <c r="AD27" s="302">
        <f t="shared" si="14"/>
        <v>0</v>
      </c>
      <c r="AE27" s="304">
        <f t="shared" si="20"/>
        <v>0</v>
      </c>
      <c r="AF27" s="364">
        <f t="shared" si="15"/>
        <v>0</v>
      </c>
      <c r="AG27" s="359">
        <f t="shared" si="16"/>
        <v>0</v>
      </c>
      <c r="AH27" s="359">
        <f t="shared" si="21"/>
        <v>0</v>
      </c>
      <c r="AI27" s="298">
        <f t="shared" si="22"/>
        <v>0</v>
      </c>
      <c r="AJ27" s="359">
        <f t="shared" si="23"/>
        <v>0</v>
      </c>
      <c r="AK27" s="298">
        <f t="shared" si="24"/>
        <v>0</v>
      </c>
      <c r="AL27" s="298">
        <f t="shared" si="25"/>
        <v>0</v>
      </c>
      <c r="AM27" s="298"/>
      <c r="AN27" s="298"/>
      <c r="AO27" s="298"/>
      <c r="AP27" s="298"/>
      <c r="AQ27" s="298"/>
    </row>
    <row r="28" spans="1:49" ht="15" x14ac:dyDescent="0.25">
      <c r="A28" s="394">
        <v>45374</v>
      </c>
      <c r="B28" s="381"/>
      <c r="C28" s="381"/>
      <c r="D28" s="384"/>
      <c r="E28" s="383"/>
      <c r="F28" s="384"/>
      <c r="G28" s="382"/>
      <c r="H28" s="385"/>
      <c r="I28" s="381"/>
      <c r="J28" s="382"/>
      <c r="K28" s="386"/>
      <c r="L28" s="386"/>
      <c r="M28" s="386"/>
      <c r="N28" s="387"/>
      <c r="O28" s="388"/>
      <c r="P28" s="298"/>
      <c r="Q28" s="298"/>
      <c r="R28" s="298"/>
      <c r="S28" s="298"/>
      <c r="T28" s="354">
        <f t="shared" si="10"/>
        <v>0</v>
      </c>
      <c r="U28" s="354">
        <f t="shared" si="10"/>
        <v>0</v>
      </c>
      <c r="V28" s="354">
        <f t="shared" si="17"/>
        <v>0</v>
      </c>
      <c r="W28" s="355">
        <f t="shared" si="11"/>
        <v>0</v>
      </c>
      <c r="X28" s="355">
        <f t="shared" si="11"/>
        <v>0</v>
      </c>
      <c r="Y28" s="355">
        <f t="shared" si="18"/>
        <v>0</v>
      </c>
      <c r="Z28" s="303">
        <f t="shared" si="12"/>
        <v>0</v>
      </c>
      <c r="AA28" s="303">
        <f t="shared" si="12"/>
        <v>0</v>
      </c>
      <c r="AB28" s="303">
        <f t="shared" si="19"/>
        <v>0</v>
      </c>
      <c r="AC28" s="302">
        <f t="shared" si="13"/>
        <v>0</v>
      </c>
      <c r="AD28" s="302">
        <f t="shared" si="14"/>
        <v>0</v>
      </c>
      <c r="AE28" s="304">
        <f t="shared" si="20"/>
        <v>0</v>
      </c>
      <c r="AF28" s="364">
        <f t="shared" si="15"/>
        <v>0</v>
      </c>
      <c r="AG28" s="359">
        <f t="shared" si="16"/>
        <v>0</v>
      </c>
      <c r="AH28" s="359">
        <f t="shared" si="21"/>
        <v>0</v>
      </c>
      <c r="AI28" s="298">
        <f t="shared" si="22"/>
        <v>0</v>
      </c>
      <c r="AJ28" s="359">
        <f t="shared" si="23"/>
        <v>0</v>
      </c>
      <c r="AK28" s="298">
        <f t="shared" si="24"/>
        <v>0</v>
      </c>
      <c r="AL28" s="298">
        <f t="shared" si="25"/>
        <v>0</v>
      </c>
      <c r="AM28" s="298"/>
      <c r="AN28" s="298"/>
      <c r="AO28" s="298"/>
      <c r="AP28" s="298"/>
      <c r="AQ28" s="298"/>
    </row>
    <row r="29" spans="1:49" ht="15" x14ac:dyDescent="0.25">
      <c r="A29" s="394">
        <v>45375</v>
      </c>
      <c r="B29" s="381"/>
      <c r="C29" s="381"/>
      <c r="D29" s="384"/>
      <c r="E29" s="383"/>
      <c r="F29" s="384"/>
      <c r="G29" s="382"/>
      <c r="H29" s="385"/>
      <c r="I29" s="381"/>
      <c r="J29" s="382"/>
      <c r="K29" s="386"/>
      <c r="L29" s="386"/>
      <c r="M29" s="386"/>
      <c r="N29" s="387"/>
      <c r="O29" s="388"/>
      <c r="P29" s="298"/>
      <c r="Q29" s="298"/>
      <c r="R29" s="298"/>
      <c r="S29" s="298"/>
      <c r="T29" s="354">
        <f t="shared" si="10"/>
        <v>0</v>
      </c>
      <c r="U29" s="354">
        <f t="shared" si="10"/>
        <v>0</v>
      </c>
      <c r="V29" s="354">
        <f t="shared" si="17"/>
        <v>0</v>
      </c>
      <c r="W29" s="355">
        <f t="shared" si="11"/>
        <v>0</v>
      </c>
      <c r="X29" s="355">
        <f t="shared" si="11"/>
        <v>0</v>
      </c>
      <c r="Y29" s="355">
        <f t="shared" si="18"/>
        <v>0</v>
      </c>
      <c r="Z29" s="303">
        <f t="shared" si="12"/>
        <v>0</v>
      </c>
      <c r="AA29" s="303">
        <f t="shared" si="12"/>
        <v>0</v>
      </c>
      <c r="AB29" s="303">
        <f t="shared" si="19"/>
        <v>0</v>
      </c>
      <c r="AC29" s="302">
        <f t="shared" si="13"/>
        <v>0</v>
      </c>
      <c r="AD29" s="302">
        <f t="shared" si="14"/>
        <v>0</v>
      </c>
      <c r="AE29" s="304">
        <f t="shared" si="20"/>
        <v>0</v>
      </c>
      <c r="AF29" s="364">
        <f t="shared" si="15"/>
        <v>0</v>
      </c>
      <c r="AG29" s="359">
        <f t="shared" si="16"/>
        <v>0</v>
      </c>
      <c r="AH29" s="359">
        <f t="shared" si="21"/>
        <v>0</v>
      </c>
      <c r="AI29" s="298">
        <f t="shared" si="22"/>
        <v>0</v>
      </c>
      <c r="AJ29" s="359">
        <f t="shared" si="23"/>
        <v>0</v>
      </c>
      <c r="AK29" s="298">
        <f t="shared" si="24"/>
        <v>0</v>
      </c>
      <c r="AL29" s="298">
        <f t="shared" si="25"/>
        <v>0</v>
      </c>
      <c r="AM29" s="298"/>
      <c r="AN29" s="298"/>
      <c r="AO29" s="298"/>
      <c r="AP29" s="298"/>
      <c r="AQ29" s="298"/>
    </row>
    <row r="30" spans="1:49" ht="15" x14ac:dyDescent="0.25">
      <c r="A30" s="338">
        <v>45376</v>
      </c>
      <c r="B30" s="312"/>
      <c r="C30" s="312"/>
      <c r="D30" s="311">
        <f t="shared" si="26"/>
        <v>0</v>
      </c>
      <c r="E30" s="340"/>
      <c r="F30" s="311"/>
      <c r="G30" s="339">
        <f t="shared" si="27"/>
        <v>0</v>
      </c>
      <c r="H30" s="341"/>
      <c r="I30" s="312"/>
      <c r="J30" s="339">
        <f t="shared" si="28"/>
        <v>0</v>
      </c>
      <c r="K30" s="342"/>
      <c r="L30" s="342"/>
      <c r="M30" s="342"/>
      <c r="N30" s="343">
        <f t="shared" si="29"/>
        <v>0</v>
      </c>
      <c r="O30" s="344"/>
      <c r="P30" s="298"/>
      <c r="Q30" s="298"/>
      <c r="R30" s="298"/>
      <c r="S30" s="298"/>
      <c r="T30" s="354">
        <f t="shared" si="10"/>
        <v>0</v>
      </c>
      <c r="U30" s="354">
        <f t="shared" si="10"/>
        <v>0</v>
      </c>
      <c r="V30" s="354">
        <f t="shared" si="17"/>
        <v>0</v>
      </c>
      <c r="W30" s="355">
        <f t="shared" si="11"/>
        <v>0</v>
      </c>
      <c r="X30" s="355">
        <f t="shared" si="11"/>
        <v>0</v>
      </c>
      <c r="Y30" s="355">
        <f t="shared" si="18"/>
        <v>0</v>
      </c>
      <c r="Z30" s="303">
        <f t="shared" si="12"/>
        <v>0</v>
      </c>
      <c r="AA30" s="303">
        <f t="shared" si="12"/>
        <v>0</v>
      </c>
      <c r="AB30" s="303">
        <f t="shared" si="19"/>
        <v>0</v>
      </c>
      <c r="AC30" s="302">
        <f t="shared" si="13"/>
        <v>0</v>
      </c>
      <c r="AD30" s="302">
        <f t="shared" si="14"/>
        <v>0</v>
      </c>
      <c r="AE30" s="304">
        <f t="shared" si="20"/>
        <v>0</v>
      </c>
      <c r="AF30" s="364">
        <f t="shared" si="15"/>
        <v>0</v>
      </c>
      <c r="AG30" s="359">
        <f t="shared" si="16"/>
        <v>0</v>
      </c>
      <c r="AH30" s="359">
        <f t="shared" si="21"/>
        <v>0</v>
      </c>
      <c r="AI30" s="298">
        <f t="shared" si="22"/>
        <v>0</v>
      </c>
      <c r="AJ30" s="359">
        <f t="shared" si="23"/>
        <v>0</v>
      </c>
      <c r="AK30" s="298">
        <f t="shared" si="24"/>
        <v>0</v>
      </c>
      <c r="AL30" s="298">
        <f t="shared" si="25"/>
        <v>0</v>
      </c>
      <c r="AM30" s="298"/>
      <c r="AN30" s="298"/>
      <c r="AO30" s="298"/>
      <c r="AP30" s="298"/>
      <c r="AQ30" s="298"/>
    </row>
    <row r="31" spans="1:49" ht="15" x14ac:dyDescent="0.25">
      <c r="A31" s="338">
        <v>45377</v>
      </c>
      <c r="B31" s="312"/>
      <c r="C31" s="312"/>
      <c r="D31" s="311">
        <f t="shared" si="26"/>
        <v>0</v>
      </c>
      <c r="E31" s="340"/>
      <c r="F31" s="311"/>
      <c r="G31" s="339">
        <f t="shared" si="27"/>
        <v>0</v>
      </c>
      <c r="H31" s="341"/>
      <c r="I31" s="312"/>
      <c r="J31" s="339">
        <f t="shared" si="28"/>
        <v>0</v>
      </c>
      <c r="K31" s="342"/>
      <c r="L31" s="342"/>
      <c r="M31" s="342"/>
      <c r="N31" s="343">
        <f t="shared" si="29"/>
        <v>0</v>
      </c>
      <c r="O31" s="344"/>
      <c r="P31" s="298"/>
      <c r="Q31" s="298"/>
      <c r="R31" s="298"/>
      <c r="S31" s="298"/>
      <c r="T31" s="354">
        <f t="shared" si="10"/>
        <v>0</v>
      </c>
      <c r="U31" s="354">
        <f t="shared" si="10"/>
        <v>0</v>
      </c>
      <c r="V31" s="354">
        <f t="shared" si="17"/>
        <v>0</v>
      </c>
      <c r="W31" s="355">
        <f t="shared" si="11"/>
        <v>0</v>
      </c>
      <c r="X31" s="355">
        <f t="shared" si="11"/>
        <v>0</v>
      </c>
      <c r="Y31" s="355">
        <f t="shared" si="18"/>
        <v>0</v>
      </c>
      <c r="Z31" s="303">
        <f t="shared" si="12"/>
        <v>0</v>
      </c>
      <c r="AA31" s="303">
        <f t="shared" si="12"/>
        <v>0</v>
      </c>
      <c r="AB31" s="303">
        <f t="shared" si="19"/>
        <v>0</v>
      </c>
      <c r="AC31" s="302">
        <f t="shared" si="13"/>
        <v>0</v>
      </c>
      <c r="AD31" s="302">
        <f t="shared" si="14"/>
        <v>0</v>
      </c>
      <c r="AE31" s="304">
        <f t="shared" si="20"/>
        <v>0</v>
      </c>
      <c r="AF31" s="364">
        <f t="shared" si="15"/>
        <v>0</v>
      </c>
      <c r="AG31" s="359">
        <f t="shared" si="16"/>
        <v>0</v>
      </c>
      <c r="AH31" s="359">
        <f t="shared" si="21"/>
        <v>0</v>
      </c>
      <c r="AI31" s="298">
        <f t="shared" si="22"/>
        <v>0</v>
      </c>
      <c r="AJ31" s="359">
        <f t="shared" si="23"/>
        <v>0</v>
      </c>
      <c r="AK31" s="298">
        <f t="shared" si="24"/>
        <v>0</v>
      </c>
      <c r="AL31" s="298">
        <f t="shared" si="25"/>
        <v>0</v>
      </c>
      <c r="AM31" s="298"/>
      <c r="AN31" s="298"/>
      <c r="AO31" s="298"/>
      <c r="AP31" s="298"/>
      <c r="AQ31" s="298"/>
    </row>
    <row r="32" spans="1:49" ht="15" x14ac:dyDescent="0.25">
      <c r="A32" s="338">
        <v>45378</v>
      </c>
      <c r="B32" s="312"/>
      <c r="C32" s="312"/>
      <c r="D32" s="311">
        <f t="shared" si="26"/>
        <v>0</v>
      </c>
      <c r="E32" s="340"/>
      <c r="F32" s="311"/>
      <c r="G32" s="339">
        <f t="shared" si="27"/>
        <v>0</v>
      </c>
      <c r="H32" s="341"/>
      <c r="I32" s="312"/>
      <c r="J32" s="339">
        <f t="shared" si="28"/>
        <v>0</v>
      </c>
      <c r="K32" s="342"/>
      <c r="L32" s="342"/>
      <c r="M32" s="342"/>
      <c r="N32" s="343">
        <f t="shared" si="29"/>
        <v>0</v>
      </c>
      <c r="O32" s="344"/>
      <c r="P32" s="298"/>
      <c r="Q32" s="298"/>
      <c r="R32" s="298"/>
      <c r="S32" s="298"/>
      <c r="T32" s="354">
        <f t="shared" si="10"/>
        <v>0</v>
      </c>
      <c r="U32" s="354">
        <f t="shared" si="10"/>
        <v>0</v>
      </c>
      <c r="V32" s="354">
        <f t="shared" si="17"/>
        <v>0</v>
      </c>
      <c r="W32" s="355">
        <f t="shared" si="11"/>
        <v>0</v>
      </c>
      <c r="X32" s="355">
        <f t="shared" si="11"/>
        <v>0</v>
      </c>
      <c r="Y32" s="355">
        <f t="shared" si="18"/>
        <v>0</v>
      </c>
      <c r="Z32" s="303">
        <f t="shared" si="12"/>
        <v>0</v>
      </c>
      <c r="AA32" s="303">
        <f t="shared" si="12"/>
        <v>0</v>
      </c>
      <c r="AB32" s="303">
        <f t="shared" si="19"/>
        <v>0</v>
      </c>
      <c r="AC32" s="302">
        <f t="shared" si="13"/>
        <v>0</v>
      </c>
      <c r="AD32" s="302">
        <f t="shared" si="14"/>
        <v>0</v>
      </c>
      <c r="AE32" s="304">
        <f t="shared" si="20"/>
        <v>0</v>
      </c>
      <c r="AF32" s="364">
        <f t="shared" si="15"/>
        <v>0</v>
      </c>
      <c r="AG32" s="359">
        <f t="shared" si="16"/>
        <v>0</v>
      </c>
      <c r="AH32" s="359">
        <f t="shared" si="21"/>
        <v>0</v>
      </c>
      <c r="AI32" s="298">
        <f t="shared" si="22"/>
        <v>0</v>
      </c>
      <c r="AJ32" s="359">
        <f t="shared" si="23"/>
        <v>0</v>
      </c>
      <c r="AK32" s="298">
        <f t="shared" si="24"/>
        <v>0</v>
      </c>
      <c r="AL32" s="298">
        <f t="shared" si="25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45379</v>
      </c>
      <c r="B33" s="312"/>
      <c r="C33" s="312"/>
      <c r="D33" s="311">
        <f t="shared" si="26"/>
        <v>0</v>
      </c>
      <c r="E33" s="340"/>
      <c r="F33" s="311"/>
      <c r="G33" s="339">
        <f t="shared" si="27"/>
        <v>0</v>
      </c>
      <c r="H33" s="341"/>
      <c r="I33" s="312"/>
      <c r="J33" s="339">
        <f t="shared" si="28"/>
        <v>0</v>
      </c>
      <c r="K33" s="342"/>
      <c r="L33" s="342"/>
      <c r="M33" s="342"/>
      <c r="N33" s="343">
        <f t="shared" si="29"/>
        <v>0</v>
      </c>
      <c r="O33" s="344"/>
      <c r="P33" s="298"/>
      <c r="Q33" s="298"/>
      <c r="R33" s="298"/>
      <c r="S33" s="298"/>
      <c r="T33" s="354">
        <f t="shared" si="10"/>
        <v>0</v>
      </c>
      <c r="U33" s="354">
        <f t="shared" si="10"/>
        <v>0</v>
      </c>
      <c r="V33" s="354">
        <f t="shared" si="17"/>
        <v>0</v>
      </c>
      <c r="W33" s="355">
        <f t="shared" si="11"/>
        <v>0</v>
      </c>
      <c r="X33" s="355">
        <f t="shared" si="11"/>
        <v>0</v>
      </c>
      <c r="Y33" s="355">
        <f t="shared" si="18"/>
        <v>0</v>
      </c>
      <c r="Z33" s="303">
        <f t="shared" si="12"/>
        <v>0</v>
      </c>
      <c r="AA33" s="303">
        <f t="shared" si="12"/>
        <v>0</v>
      </c>
      <c r="AB33" s="303">
        <f t="shared" si="19"/>
        <v>0</v>
      </c>
      <c r="AC33" s="302">
        <f t="shared" si="13"/>
        <v>0</v>
      </c>
      <c r="AD33" s="302">
        <f t="shared" si="14"/>
        <v>0</v>
      </c>
      <c r="AE33" s="304">
        <f t="shared" si="20"/>
        <v>0</v>
      </c>
      <c r="AF33" s="364">
        <f t="shared" si="15"/>
        <v>0</v>
      </c>
      <c r="AG33" s="359">
        <f t="shared" si="16"/>
        <v>0</v>
      </c>
      <c r="AH33" s="359">
        <f t="shared" si="21"/>
        <v>0</v>
      </c>
      <c r="AI33" s="298">
        <f t="shared" si="22"/>
        <v>0</v>
      </c>
      <c r="AJ33" s="359">
        <f t="shared" si="23"/>
        <v>0</v>
      </c>
      <c r="AK33" s="298">
        <f t="shared" si="24"/>
        <v>0</v>
      </c>
      <c r="AL33" s="298">
        <f t="shared" si="25"/>
        <v>0</v>
      </c>
      <c r="AM33" s="298"/>
      <c r="AN33" s="298"/>
      <c r="AO33" s="298"/>
      <c r="AP33" s="298"/>
      <c r="AQ33" s="298"/>
    </row>
    <row r="34" spans="1:43" ht="15" x14ac:dyDescent="0.25">
      <c r="A34" s="394">
        <v>45380</v>
      </c>
      <c r="B34" s="381"/>
      <c r="C34" s="381"/>
      <c r="D34" s="384"/>
      <c r="E34" s="383"/>
      <c r="F34" s="384"/>
      <c r="G34" s="382"/>
      <c r="H34" s="385"/>
      <c r="I34" s="381"/>
      <c r="J34" s="382"/>
      <c r="K34" s="386"/>
      <c r="L34" s="386"/>
      <c r="M34" s="386"/>
      <c r="N34" s="387"/>
      <c r="O34" s="388" t="s">
        <v>116</v>
      </c>
      <c r="P34" s="298"/>
      <c r="Q34" s="298"/>
      <c r="R34" s="298"/>
      <c r="S34" s="298"/>
      <c r="T34" s="354">
        <f t="shared" si="10"/>
        <v>0</v>
      </c>
      <c r="U34" s="354">
        <f t="shared" si="10"/>
        <v>0</v>
      </c>
      <c r="V34" s="354">
        <f t="shared" si="17"/>
        <v>0</v>
      </c>
      <c r="W34" s="355">
        <f t="shared" si="11"/>
        <v>0</v>
      </c>
      <c r="X34" s="355">
        <f t="shared" si="11"/>
        <v>0</v>
      </c>
      <c r="Y34" s="355">
        <f t="shared" si="18"/>
        <v>0</v>
      </c>
      <c r="Z34" s="303">
        <f t="shared" si="12"/>
        <v>0</v>
      </c>
      <c r="AA34" s="303">
        <f t="shared" si="12"/>
        <v>0</v>
      </c>
      <c r="AB34" s="303">
        <f t="shared" si="19"/>
        <v>0</v>
      </c>
      <c r="AC34" s="302">
        <f t="shared" si="13"/>
        <v>0</v>
      </c>
      <c r="AD34" s="302">
        <f t="shared" si="14"/>
        <v>0</v>
      </c>
      <c r="AE34" s="304">
        <f t="shared" si="20"/>
        <v>0</v>
      </c>
      <c r="AF34" s="364">
        <f t="shared" si="15"/>
        <v>0</v>
      </c>
      <c r="AG34" s="359">
        <f t="shared" si="16"/>
        <v>0</v>
      </c>
      <c r="AH34" s="359">
        <f t="shared" si="21"/>
        <v>0</v>
      </c>
      <c r="AI34" s="298">
        <f t="shared" si="22"/>
        <v>0</v>
      </c>
      <c r="AJ34" s="359">
        <f t="shared" si="23"/>
        <v>0</v>
      </c>
      <c r="AK34" s="298">
        <f t="shared" si="24"/>
        <v>0</v>
      </c>
      <c r="AL34" s="298">
        <f t="shared" si="25"/>
        <v>0</v>
      </c>
      <c r="AM34" s="298"/>
      <c r="AN34" s="298"/>
      <c r="AO34" s="298"/>
      <c r="AP34" s="298"/>
      <c r="AQ34" s="298"/>
    </row>
    <row r="35" spans="1:43" ht="15" x14ac:dyDescent="0.25">
      <c r="A35" s="394">
        <v>45381</v>
      </c>
      <c r="B35" s="381"/>
      <c r="C35" s="381"/>
      <c r="D35" s="384"/>
      <c r="E35" s="383"/>
      <c r="F35" s="384"/>
      <c r="G35" s="382"/>
      <c r="H35" s="385"/>
      <c r="I35" s="381"/>
      <c r="J35" s="382"/>
      <c r="K35" s="386"/>
      <c r="L35" s="386"/>
      <c r="M35" s="386"/>
      <c r="N35" s="387"/>
      <c r="O35" s="388"/>
      <c r="P35" s="298"/>
      <c r="Q35" s="298"/>
      <c r="R35" s="298"/>
      <c r="S35" s="298"/>
      <c r="T35" s="354">
        <f t="shared" si="10"/>
        <v>0</v>
      </c>
      <c r="U35" s="354">
        <f t="shared" si="10"/>
        <v>0</v>
      </c>
      <c r="V35" s="354">
        <f t="shared" si="17"/>
        <v>0</v>
      </c>
      <c r="W35" s="355">
        <f t="shared" si="11"/>
        <v>0</v>
      </c>
      <c r="X35" s="355">
        <f t="shared" si="11"/>
        <v>0</v>
      </c>
      <c r="Y35" s="355">
        <f t="shared" si="18"/>
        <v>0</v>
      </c>
      <c r="Z35" s="303">
        <f t="shared" si="12"/>
        <v>0</v>
      </c>
      <c r="AA35" s="303">
        <f t="shared" si="12"/>
        <v>0</v>
      </c>
      <c r="AB35" s="303">
        <f t="shared" si="19"/>
        <v>0</v>
      </c>
      <c r="AC35" s="302">
        <f t="shared" si="13"/>
        <v>0</v>
      </c>
      <c r="AD35" s="302">
        <f t="shared" si="14"/>
        <v>0</v>
      </c>
      <c r="AE35" s="304">
        <f t="shared" si="20"/>
        <v>0</v>
      </c>
      <c r="AF35" s="364">
        <f t="shared" si="15"/>
        <v>0</v>
      </c>
      <c r="AG35" s="359">
        <f t="shared" si="16"/>
        <v>0</v>
      </c>
      <c r="AH35" s="359">
        <f t="shared" si="21"/>
        <v>0</v>
      </c>
      <c r="AI35" s="298">
        <f t="shared" si="22"/>
        <v>0</v>
      </c>
      <c r="AJ35" s="359">
        <f t="shared" si="23"/>
        <v>0</v>
      </c>
      <c r="AK35" s="298">
        <f t="shared" si="24"/>
        <v>0</v>
      </c>
      <c r="AL35" s="298">
        <f t="shared" si="25"/>
        <v>0</v>
      </c>
      <c r="AM35" s="298"/>
      <c r="AN35" s="298"/>
      <c r="AO35" s="298"/>
      <c r="AP35" s="298"/>
      <c r="AQ35" s="298"/>
    </row>
    <row r="36" spans="1:43" ht="15" x14ac:dyDescent="0.25">
      <c r="A36" s="394">
        <v>45382</v>
      </c>
      <c r="B36" s="381"/>
      <c r="C36" s="381"/>
      <c r="D36" s="384"/>
      <c r="E36" s="383"/>
      <c r="F36" s="384"/>
      <c r="G36" s="382"/>
      <c r="H36" s="385"/>
      <c r="I36" s="381"/>
      <c r="J36" s="382"/>
      <c r="K36" s="386"/>
      <c r="L36" s="386"/>
      <c r="M36" s="386"/>
      <c r="N36" s="387"/>
      <c r="O36" s="388"/>
      <c r="P36" s="298"/>
      <c r="Q36" s="298"/>
      <c r="R36" s="298"/>
      <c r="S36" s="298"/>
      <c r="T36" s="354">
        <f t="shared" si="10"/>
        <v>0</v>
      </c>
      <c r="U36" s="354">
        <f t="shared" si="10"/>
        <v>0</v>
      </c>
      <c r="V36" s="354">
        <f t="shared" si="17"/>
        <v>0</v>
      </c>
      <c r="W36" s="355">
        <f t="shared" si="11"/>
        <v>0</v>
      </c>
      <c r="X36" s="355">
        <f t="shared" si="11"/>
        <v>0</v>
      </c>
      <c r="Y36" s="355">
        <f t="shared" si="18"/>
        <v>0</v>
      </c>
      <c r="Z36" s="303">
        <f t="shared" si="12"/>
        <v>0</v>
      </c>
      <c r="AA36" s="303">
        <f t="shared" si="12"/>
        <v>0</v>
      </c>
      <c r="AB36" s="303">
        <f t="shared" si="19"/>
        <v>0</v>
      </c>
      <c r="AC36" s="302">
        <f t="shared" si="13"/>
        <v>0</v>
      </c>
      <c r="AD36" s="302">
        <f t="shared" si="14"/>
        <v>0</v>
      </c>
      <c r="AE36" s="304">
        <f t="shared" si="20"/>
        <v>0</v>
      </c>
      <c r="AF36" s="364">
        <f t="shared" si="15"/>
        <v>0</v>
      </c>
      <c r="AG36" s="359">
        <f t="shared" si="16"/>
        <v>0</v>
      </c>
      <c r="AH36" s="359">
        <f t="shared" si="21"/>
        <v>0</v>
      </c>
      <c r="AI36" s="298">
        <f t="shared" si="22"/>
        <v>0</v>
      </c>
      <c r="AJ36" s="359">
        <f t="shared" si="23"/>
        <v>0</v>
      </c>
      <c r="AK36" s="298">
        <f t="shared" si="24"/>
        <v>0</v>
      </c>
      <c r="AL36" s="298">
        <f t="shared" si="25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0"/>
        <v>0</v>
      </c>
      <c r="U37" s="354">
        <f t="shared" si="10"/>
        <v>0</v>
      </c>
      <c r="V37" s="354">
        <f t="shared" si="17"/>
        <v>0</v>
      </c>
      <c r="W37" s="355">
        <f t="shared" si="11"/>
        <v>0</v>
      </c>
      <c r="X37" s="355">
        <f t="shared" si="11"/>
        <v>0</v>
      </c>
      <c r="Y37" s="355">
        <f t="shared" si="18"/>
        <v>0</v>
      </c>
      <c r="Z37" s="303">
        <f t="shared" si="12"/>
        <v>0</v>
      </c>
      <c r="AA37" s="303">
        <f t="shared" si="12"/>
        <v>0</v>
      </c>
      <c r="AB37" s="303">
        <f t="shared" si="19"/>
        <v>0</v>
      </c>
      <c r="AC37" s="302">
        <f t="shared" si="13"/>
        <v>0</v>
      </c>
      <c r="AD37" s="302">
        <f t="shared" si="14"/>
        <v>0</v>
      </c>
      <c r="AE37" s="304">
        <f t="shared" si="20"/>
        <v>0</v>
      </c>
      <c r="AF37" s="364">
        <f t="shared" si="15"/>
        <v>0</v>
      </c>
      <c r="AG37" s="359">
        <f t="shared" si="16"/>
        <v>0</v>
      </c>
      <c r="AH37" s="359">
        <f t="shared" si="21"/>
        <v>0</v>
      </c>
      <c r="AI37" s="298">
        <f t="shared" si="22"/>
        <v>0</v>
      </c>
      <c r="AJ37" s="359">
        <f t="shared" si="23"/>
        <v>0</v>
      </c>
      <c r="AK37" s="298">
        <f t="shared" si="24"/>
        <v>0</v>
      </c>
      <c r="AL37" s="298">
        <f t="shared" si="25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SUM(N7:N36)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x14ac:dyDescent="0.2"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x14ac:dyDescent="0.2">
      <c r="I40" s="395" t="s">
        <v>147</v>
      </c>
      <c r="N40" s="396">
        <f>N38/'01'!Soll_imMonat_HHMM*100</f>
        <v>0</v>
      </c>
      <c r="O40" s="397" t="s">
        <v>146</v>
      </c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</sheetData>
  <pageMargins left="0.25" right="0.25" top="0.75" bottom="0.75" header="0.3" footer="0.3"/>
  <pageSetup paperSize="9" scale="8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/>
  <dimension ref="A1:AD91"/>
  <sheetViews>
    <sheetView workbookViewId="0">
      <selection activeCell="W33" sqref="W33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30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'03'!Q73</f>
        <v>-496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</row>
    <row r="3" spans="1:30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-496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</row>
    <row r="4" spans="1:30" ht="16.5" customHeight="1" thickTop="1" thickBot="1" x14ac:dyDescent="0.25">
      <c r="A4" t="s">
        <v>11</v>
      </c>
      <c r="B4" s="37" t="s">
        <v>61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</row>
    <row r="5" spans="1:30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</row>
    <row r="6" spans="1:30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-664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</row>
    <row r="7" spans="1:30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</row>
    <row r="8" spans="1:30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</row>
    <row r="9" spans="1:30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5">
        <f>ABS(P2)</f>
        <v>496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-20.666666666666668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-27.666666666666643</v>
      </c>
      <c r="Q9" s="47">
        <f>ABS(P2)</f>
        <v>496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</row>
    <row r="10" spans="1:30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-20.666666666666668</v>
      </c>
      <c r="J10" s="101">
        <f>TIME(INT(M1),(M1-INT(M1))*100,0)</f>
        <v>0.83333333333333337</v>
      </c>
      <c r="K10" s="100">
        <f>ABS(K9)</f>
        <v>0</v>
      </c>
      <c r="L10" s="102">
        <f>ABS(L9)</f>
        <v>20.666666666666668</v>
      </c>
      <c r="M10" s="110" t="e">
        <f>#REF!</f>
        <v>#REF!</v>
      </c>
      <c r="N10" s="112" t="e">
        <f>Q54</f>
        <v>#REF!</v>
      </c>
      <c r="O10" s="111">
        <f>ABS(P10)</f>
        <v>27.666666666666643</v>
      </c>
      <c r="P10" s="1">
        <f>IF(P9&gt;O9,O9,P9)</f>
        <v>-27.666666666666643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</row>
    <row r="11" spans="1:30" s="15" customFormat="1" ht="21" customHeight="1" thickTop="1" thickBot="1" x14ac:dyDescent="0.25">
      <c r="A11" s="15" t="s">
        <v>17</v>
      </c>
      <c r="B11" s="16">
        <v>45383</v>
      </c>
      <c r="C11" s="16">
        <v>45384</v>
      </c>
      <c r="D11" s="16">
        <v>45385</v>
      </c>
      <c r="E11" s="16">
        <v>45386</v>
      </c>
      <c r="F11" s="16">
        <v>45387</v>
      </c>
      <c r="G11" s="16">
        <v>45388</v>
      </c>
      <c r="H11" s="16">
        <v>45389</v>
      </c>
      <c r="I11" s="16">
        <v>45390</v>
      </c>
      <c r="J11" s="16">
        <v>45391</v>
      </c>
      <c r="K11" s="16">
        <v>45392</v>
      </c>
      <c r="L11" s="16">
        <v>45393</v>
      </c>
      <c r="M11" s="16">
        <v>45394</v>
      </c>
      <c r="N11" s="16">
        <v>45395</v>
      </c>
      <c r="O11" s="16">
        <v>45396</v>
      </c>
      <c r="P11" s="16">
        <v>45397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</row>
    <row r="12" spans="1:30" ht="16.149999999999999" customHeight="1" thickBot="1" x14ac:dyDescent="0.25">
      <c r="A12" s="6" t="s">
        <v>18</v>
      </c>
      <c r="B12" s="45">
        <f>B11</f>
        <v>45383</v>
      </c>
      <c r="C12" s="45">
        <f t="shared" ref="C12:P12" si="0">C11</f>
        <v>45384</v>
      </c>
      <c r="D12" s="45">
        <f t="shared" si="0"/>
        <v>45385</v>
      </c>
      <c r="E12" s="45">
        <f t="shared" si="0"/>
        <v>45386</v>
      </c>
      <c r="F12" s="45">
        <f t="shared" si="0"/>
        <v>45387</v>
      </c>
      <c r="G12" s="45">
        <f t="shared" si="0"/>
        <v>45388</v>
      </c>
      <c r="H12" s="45">
        <f t="shared" si="0"/>
        <v>45389</v>
      </c>
      <c r="I12" s="45">
        <f t="shared" si="0"/>
        <v>45390</v>
      </c>
      <c r="J12" s="45">
        <f t="shared" si="0"/>
        <v>45391</v>
      </c>
      <c r="K12" s="45">
        <f t="shared" si="0"/>
        <v>45392</v>
      </c>
      <c r="L12" s="45">
        <f t="shared" si="0"/>
        <v>45393</v>
      </c>
      <c r="M12" s="45">
        <f t="shared" si="0"/>
        <v>45394</v>
      </c>
      <c r="N12" s="45">
        <f t="shared" si="0"/>
        <v>45395</v>
      </c>
      <c r="O12" s="45">
        <f t="shared" si="0"/>
        <v>45396</v>
      </c>
      <c r="P12" s="45">
        <f t="shared" si="0"/>
        <v>45397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</row>
    <row r="13" spans="1:30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</row>
    <row r="14" spans="1:30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</row>
    <row r="15" spans="1:30" ht="16.149999999999999" customHeight="1" x14ac:dyDescent="0.2">
      <c r="A15" s="6" t="s">
        <v>21</v>
      </c>
      <c r="B15" s="68">
        <f>IF(AND(B19&gt;0,OR(LEFT(B16,1)="U",LEFT(B16,1)="A",LEFT(B16,1)="K",LEFT(B16,1)="D",LEFT(B16,3)="mKK")),$I$1,'04HO'!N6)</f>
        <v>0</v>
      </c>
      <c r="C15" s="68">
        <f>IF(AND(C19&gt;0,OR(LEFT(C16,1)="U",LEFT(C16,1)="A",LEFT(C16,1)="K",LEFT(C16,1)="D",LEFT(C16,3)="mKK")),$I$1,'04HO'!N7)</f>
        <v>0</v>
      </c>
      <c r="D15" s="68">
        <f>IF(AND(D19&gt;0,OR(LEFT(D16,1)="U",LEFT(D16,1)="A",LEFT(D16,1)="K",LEFT(D16,1)="D",LEFT(D16,3)="mKK")),$I$1,'04HO'!N8)</f>
        <v>0</v>
      </c>
      <c r="E15" s="68">
        <f>IF(AND(E19&gt;0,OR(LEFT(E16,1)="U",LEFT(E16,1)="A",LEFT(E16,1)="K",LEFT(E16,1)="D",LEFT(E16,3)="mKK")),$I$1,'04HO'!N9)</f>
        <v>0</v>
      </c>
      <c r="F15" s="68">
        <f>IF(AND(F19&gt;0,OR(LEFT(F16,1)="U",LEFT(F16,1)="A",LEFT(F16,1)="K",LEFT(F16,1)="D",LEFT(F16,3)="mKK")),$I$1,'04HO'!N10)</f>
        <v>0</v>
      </c>
      <c r="G15" s="68">
        <f>IF(AND(G19&gt;0,OR(LEFT(G16,1)="U",LEFT(G16,1)="A",LEFT(G16,1)="K",LEFT(G16,1)="D",LEFT(G16,3)="mKK")),$I$1,'04HO'!N11)</f>
        <v>0</v>
      </c>
      <c r="H15" s="68">
        <f>IF(AND(H19&gt;0,OR(LEFT(H16,1)="U",LEFT(H16,1)="A",LEFT(H16,1)="K",LEFT(H16,1)="D",LEFT(H16,3)="mKK")),$I$1,'04HO'!N12)</f>
        <v>0</v>
      </c>
      <c r="I15" s="68">
        <f>IF(AND(I19&gt;0,OR(LEFT(I16,1)="U",LEFT(I16,1)="A",LEFT(I16,1)="K",LEFT(I16,1)="D",LEFT(I16,3)="mKK")),$I$1,'04HO'!N13)</f>
        <v>0</v>
      </c>
      <c r="J15" s="68">
        <f>IF(AND(J19&gt;0,OR(LEFT(J16,1)="U",LEFT(J16,1)="A",LEFT(J16,1)="K",LEFT(J16,1)="D",LEFT(J16,3)="mKK")),$I$1,'04HO'!N14)</f>
        <v>0</v>
      </c>
      <c r="K15" s="68">
        <f>IF(AND(K19&gt;0,OR(LEFT(K16,1)="U",LEFT(K16,1)="A",LEFT(K16,1)="K",LEFT(K16,1)="D",LEFT(K16,3)="mKK")),$I$1,'04HO'!N15)</f>
        <v>0</v>
      </c>
      <c r="L15" s="68">
        <f>IF(AND(L19&gt;0,OR(LEFT(L16,1)="U",LEFT(L16,1)="A",LEFT(L16,1)="K",LEFT(L16,1)="D",LEFT(L16,3)="mKK")),$I$1,'04HO'!N16)</f>
        <v>0</v>
      </c>
      <c r="M15" s="68">
        <f>IF(AND(M19&gt;0,OR(LEFT(M16,1)="U",LEFT(M16,1)="A",LEFT(M16,1)="K",LEFT(M16,1)="D",LEFT(M16,3)="mKK")),$I$1,'04HO'!N17)</f>
        <v>0</v>
      </c>
      <c r="N15" s="68">
        <f>IF(AND(N19&gt;0,OR(LEFT(N16,1)="U",LEFT(N16,1)="A",LEFT(N16,1)="K",LEFT(N16,1)="D",LEFT(N16,3)="mKK")),$I$1,'04HO'!N18)</f>
        <v>0</v>
      </c>
      <c r="O15" s="68">
        <f>IF(AND(O19&gt;0,OR(LEFT(O16,1)="U",LEFT(O16,1)="A",LEFT(O16,1)="K",LEFT(O16,1)="D",LEFT(O16,3)="mKK")),$I$1,'04HO'!N19)</f>
        <v>0</v>
      </c>
      <c r="P15" s="68">
        <f>IF(AND(P19&gt;0,OR(LEFT(P16,1)="U",LEFT(P16,1)="A",LEFT(P16,1)="K",LEFT(P16,1)="D",LEFT(P16,3)="mKK")),$I$1,'04HO'!N20)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</row>
    <row r="16" spans="1:30" ht="16.149999999999999" customHeight="1" x14ac:dyDescent="0.2">
      <c r="A16" s="6" t="s">
        <v>22</v>
      </c>
      <c r="B16" s="323" t="s">
        <v>23</v>
      </c>
      <c r="C16" s="323"/>
      <c r="D16" s="323"/>
      <c r="E16" s="323"/>
      <c r="F16" s="323"/>
      <c r="G16" s="323"/>
      <c r="H16" s="324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</row>
    <row r="17" spans="1:30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</row>
    <row r="18" spans="1:30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</row>
    <row r="19" spans="1:30" hidden="1" x14ac:dyDescent="0.2">
      <c r="A19" s="17" t="s">
        <v>26</v>
      </c>
      <c r="B19" s="18">
        <f t="shared" ref="B19:O19" si="1">IF(OR(WEEKDAY(B12)=7,WEEKDAY(B12)=1,B16="gF"),0,$I$1)</f>
        <v>0</v>
      </c>
      <c r="C19" s="18">
        <f t="shared" si="1"/>
        <v>8</v>
      </c>
      <c r="D19" s="18">
        <f t="shared" si="1"/>
        <v>8</v>
      </c>
      <c r="E19" s="18">
        <f t="shared" si="1"/>
        <v>8</v>
      </c>
      <c r="F19" s="18">
        <f t="shared" si="1"/>
        <v>8</v>
      </c>
      <c r="G19" s="18">
        <f t="shared" si="1"/>
        <v>0</v>
      </c>
      <c r="H19" s="18">
        <f>IF(OR(WEEKDAY(H12)=7,WEEKDAY(H12)=1,H16="gF"),0,$I$1)</f>
        <v>0</v>
      </c>
      <c r="I19" s="18">
        <f t="shared" si="1"/>
        <v>8</v>
      </c>
      <c r="J19" s="18">
        <f t="shared" si="1"/>
        <v>8</v>
      </c>
      <c r="K19" s="18">
        <f t="shared" si="1"/>
        <v>8</v>
      </c>
      <c r="L19" s="18">
        <f t="shared" si="1"/>
        <v>8</v>
      </c>
      <c r="M19" s="18">
        <f t="shared" si="1"/>
        <v>8</v>
      </c>
      <c r="N19" s="18">
        <f t="shared" si="1"/>
        <v>0</v>
      </c>
      <c r="O19" s="18">
        <f t="shared" si="1"/>
        <v>0</v>
      </c>
      <c r="P19" s="18">
        <f>IF(OR(WEEKDAY(P12)=7,WEEKDAY(P12)=1,P16="gF"),0,$I$1)</f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</row>
    <row r="20" spans="1:30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</row>
    <row r="21" spans="1:30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O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>IF(LEFT(H16,1)="U",G21-1,G21)</f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>IF(LEFT(P16,1)="U",O21-1,O21)</f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</row>
    <row r="22" spans="1:30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O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>IF(LEFT(H16,2)="AT",G22-1,G22)</f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>IF(LEFT(P16,2)="AT",O22-1,O22)</f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</row>
    <row r="23" spans="1:30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</row>
    <row r="24" spans="1:30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</row>
    <row r="25" spans="1:30" ht="16.149999999999999" hidden="1" customHeight="1" x14ac:dyDescent="0.2">
      <c r="A25" s="17" t="s">
        <v>20</v>
      </c>
      <c r="B25" s="20">
        <f t="shared" ref="B25:O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>IF(LEFT(H16,1)="K",H23,TIME(INT(H14),(H14-INT(H14))*100,0))</f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>IF(LEFT(P16,1)="K",P23,TIME(INT(P14),(P14-INT(P14))*100,0))</f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</row>
    <row r="26" spans="1:30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</row>
    <row r="27" spans="1:30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</row>
    <row r="28" spans="1:30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</row>
    <row r="29" spans="1:30" hidden="1" x14ac:dyDescent="0.2">
      <c r="A29" s="17" t="s">
        <v>13</v>
      </c>
      <c r="B29" s="20">
        <f t="shared" ref="B29:P29" si="11">TIME(INT(B19),(B19-INT(B19))*100,0)</f>
        <v>0</v>
      </c>
      <c r="C29" s="20">
        <f t="shared" si="11"/>
        <v>0.33333333333333331</v>
      </c>
      <c r="D29" s="20">
        <f t="shared" si="11"/>
        <v>0.33333333333333331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</v>
      </c>
      <c r="H29" s="20">
        <f t="shared" si="11"/>
        <v>0</v>
      </c>
      <c r="I29" s="20">
        <f t="shared" si="11"/>
        <v>0.33333333333333331</v>
      </c>
      <c r="J29" s="20">
        <f t="shared" si="11"/>
        <v>0.33333333333333331</v>
      </c>
      <c r="K29" s="20">
        <f t="shared" si="11"/>
        <v>0.33333333333333331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</v>
      </c>
      <c r="O29" s="20">
        <f t="shared" si="11"/>
        <v>0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</row>
    <row r="30" spans="1:30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12">C30+D29</f>
        <v>0.66666666666666663</v>
      </c>
      <c r="E30" s="22">
        <f t="shared" si="12"/>
        <v>1</v>
      </c>
      <c r="F30" s="22">
        <f t="shared" si="12"/>
        <v>1.3333333333333333</v>
      </c>
      <c r="G30" s="22">
        <f t="shared" si="12"/>
        <v>1.3333333333333333</v>
      </c>
      <c r="H30" s="22">
        <f t="shared" si="12"/>
        <v>1.3333333333333333</v>
      </c>
      <c r="I30" s="22">
        <f t="shared" si="12"/>
        <v>1.6666666666666665</v>
      </c>
      <c r="J30" s="22">
        <f t="shared" si="12"/>
        <v>1.9999999999999998</v>
      </c>
      <c r="K30" s="22">
        <f t="shared" si="12"/>
        <v>2.333333333333333</v>
      </c>
      <c r="L30" s="22">
        <f t="shared" si="12"/>
        <v>2.6666666666666665</v>
      </c>
      <c r="M30" s="22">
        <f t="shared" si="12"/>
        <v>3</v>
      </c>
      <c r="N30" s="22">
        <f t="shared" si="12"/>
        <v>3</v>
      </c>
      <c r="O30" s="22">
        <f t="shared" si="12"/>
        <v>3</v>
      </c>
      <c r="P30" s="66">
        <f t="shared" si="12"/>
        <v>3.3333333333333335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</row>
    <row r="31" spans="1:30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</row>
    <row r="32" spans="1:30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</row>
    <row r="33" spans="1:30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</row>
    <row r="34" spans="1:30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</row>
    <row r="35" spans="1:30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</row>
    <row r="36" spans="1:30" s="24" customFormat="1" ht="16.5" hidden="1" customHeight="1" thickBot="1" x14ac:dyDescent="0.25">
      <c r="A36" s="23" t="s">
        <v>38</v>
      </c>
      <c r="B36" s="57">
        <f t="shared" ref="B36:O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>IF(OR(LEFT(H16,1)="U",LEFT(H16,3)="mKK",H35&lt;$C$10),H35,$C$10)</f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>IF(OR(LEFT(P16,1)="U",LEFT(P16,3)="mKK",P35&lt;$C$10),P35,$C$10)</f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</row>
    <row r="37" spans="1:30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</row>
    <row r="38" spans="1:30" s="24" customFormat="1" ht="14.25" hidden="1" thickTop="1" thickBot="1" x14ac:dyDescent="0.25">
      <c r="A38" s="23" t="s">
        <v>39</v>
      </c>
      <c r="B38" s="58">
        <f t="shared" ref="B38:P38" si="20">B36-B29</f>
        <v>0</v>
      </c>
      <c r="C38" s="22">
        <f t="shared" si="20"/>
        <v>-0.33333333333333331</v>
      </c>
      <c r="D38" s="22">
        <f t="shared" si="20"/>
        <v>-0.33333333333333331</v>
      </c>
      <c r="E38" s="22">
        <f t="shared" si="20"/>
        <v>-0.33333333333333331</v>
      </c>
      <c r="F38" s="22">
        <f t="shared" si="20"/>
        <v>-0.33333333333333331</v>
      </c>
      <c r="G38" s="22">
        <f t="shared" si="20"/>
        <v>0</v>
      </c>
      <c r="H38" s="22">
        <f t="shared" si="20"/>
        <v>0</v>
      </c>
      <c r="I38" s="22">
        <f t="shared" si="20"/>
        <v>-0.33333333333333331</v>
      </c>
      <c r="J38" s="22">
        <f t="shared" si="20"/>
        <v>-0.33333333333333331</v>
      </c>
      <c r="K38" s="22">
        <f t="shared" si="20"/>
        <v>-0.33333333333333331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0</v>
      </c>
      <c r="O38" s="22">
        <f t="shared" si="20"/>
        <v>0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</row>
    <row r="39" spans="1:30" s="24" customFormat="1" ht="14.25" thickTop="1" thickBot="1" x14ac:dyDescent="0.25">
      <c r="A39" s="24" t="s">
        <v>40</v>
      </c>
      <c r="B39" s="26">
        <f t="shared" ref="B39:P39" si="21">SIGN(B38)*(HOUR(ABS(B38))+MINUTE(ABS(B38))/100)</f>
        <v>0</v>
      </c>
      <c r="C39" s="26">
        <f t="shared" si="21"/>
        <v>-8</v>
      </c>
      <c r="D39" s="26">
        <f t="shared" si="21"/>
        <v>-8</v>
      </c>
      <c r="E39" s="26">
        <f t="shared" si="21"/>
        <v>-8</v>
      </c>
      <c r="F39" s="26">
        <f t="shared" si="21"/>
        <v>-8</v>
      </c>
      <c r="G39" s="26">
        <f t="shared" si="21"/>
        <v>0</v>
      </c>
      <c r="H39" s="26">
        <f t="shared" si="21"/>
        <v>0</v>
      </c>
      <c r="I39" s="26">
        <f t="shared" si="21"/>
        <v>-8</v>
      </c>
      <c r="J39" s="26">
        <f t="shared" si="21"/>
        <v>-8</v>
      </c>
      <c r="K39" s="26">
        <f t="shared" si="21"/>
        <v>-8</v>
      </c>
      <c r="L39" s="26">
        <f t="shared" si="21"/>
        <v>-8</v>
      </c>
      <c r="M39" s="26">
        <f t="shared" si="21"/>
        <v>-8</v>
      </c>
      <c r="N39" s="26">
        <f t="shared" si="21"/>
        <v>0</v>
      </c>
      <c r="O39" s="26">
        <f t="shared" si="21"/>
        <v>0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</row>
    <row r="40" spans="1:30" s="24" customFormat="1" ht="13.5" hidden="1" thickTop="1" x14ac:dyDescent="0.2">
      <c r="A40" s="23" t="s">
        <v>41</v>
      </c>
      <c r="B40" s="58">
        <f>B38+I10</f>
        <v>-20.666666666666668</v>
      </c>
      <c r="C40" s="22">
        <f t="shared" ref="C40:P40" si="22">C38+B40</f>
        <v>-21</v>
      </c>
      <c r="D40" s="22">
        <f t="shared" si="22"/>
        <v>-21.333333333333332</v>
      </c>
      <c r="E40" s="22">
        <f t="shared" si="22"/>
        <v>-21.666666666666664</v>
      </c>
      <c r="F40" s="22">
        <f t="shared" si="22"/>
        <v>-21.999999999999996</v>
      </c>
      <c r="G40" s="22">
        <f t="shared" si="22"/>
        <v>-21.999999999999996</v>
      </c>
      <c r="H40" s="22">
        <f t="shared" si="22"/>
        <v>-21.999999999999996</v>
      </c>
      <c r="I40" s="22">
        <f t="shared" si="22"/>
        <v>-22.333333333333329</v>
      </c>
      <c r="J40" s="22">
        <f t="shared" si="22"/>
        <v>-22.666666666666661</v>
      </c>
      <c r="K40" s="22">
        <f t="shared" si="22"/>
        <v>-22.999999999999993</v>
      </c>
      <c r="L40" s="22">
        <f t="shared" si="22"/>
        <v>-23.333333333333325</v>
      </c>
      <c r="M40" s="22">
        <f t="shared" si="22"/>
        <v>-23.666666666666657</v>
      </c>
      <c r="N40" s="22">
        <f t="shared" si="22"/>
        <v>-23.666666666666657</v>
      </c>
      <c r="O40" s="22">
        <f t="shared" si="22"/>
        <v>-23.666666666666657</v>
      </c>
      <c r="P40" s="66">
        <f t="shared" si="22"/>
        <v>-23.999999999999989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</row>
    <row r="41" spans="1:30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-496</v>
      </c>
      <c r="C41" s="28">
        <f t="shared" si="23"/>
        <v>-504</v>
      </c>
      <c r="D41" s="28">
        <f t="shared" si="23"/>
        <v>-512</v>
      </c>
      <c r="E41" s="28">
        <f t="shared" si="23"/>
        <v>-520</v>
      </c>
      <c r="F41" s="28">
        <f t="shared" si="23"/>
        <v>-528</v>
      </c>
      <c r="G41" s="28">
        <f t="shared" si="23"/>
        <v>-528</v>
      </c>
      <c r="H41" s="28">
        <f t="shared" si="23"/>
        <v>-528</v>
      </c>
      <c r="I41" s="28">
        <f t="shared" si="23"/>
        <v>-536</v>
      </c>
      <c r="J41" s="28">
        <f t="shared" si="23"/>
        <v>-544</v>
      </c>
      <c r="K41" s="28">
        <f t="shared" si="23"/>
        <v>-552</v>
      </c>
      <c r="L41" s="28">
        <f t="shared" si="23"/>
        <v>-560</v>
      </c>
      <c r="M41" s="28">
        <f t="shared" si="23"/>
        <v>-568</v>
      </c>
      <c r="N41" s="28">
        <f t="shared" si="23"/>
        <v>-568</v>
      </c>
      <c r="O41" s="28">
        <f t="shared" si="23"/>
        <v>-568</v>
      </c>
      <c r="P41" s="28">
        <f t="shared" si="23"/>
        <v>-576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</row>
    <row r="42" spans="1:30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</row>
    <row r="43" spans="1:30" s="15" customFormat="1" ht="16.149999999999999" customHeight="1" thickBot="1" x14ac:dyDescent="0.25">
      <c r="A43" s="15" t="s">
        <v>17</v>
      </c>
      <c r="B43" s="16">
        <v>45398</v>
      </c>
      <c r="C43" s="16">
        <v>45399</v>
      </c>
      <c r="D43" s="16">
        <v>45400</v>
      </c>
      <c r="E43" s="16">
        <v>45401</v>
      </c>
      <c r="F43" s="16">
        <v>45402</v>
      </c>
      <c r="G43" s="16">
        <v>45403</v>
      </c>
      <c r="H43" s="16">
        <v>45404</v>
      </c>
      <c r="I43" s="16">
        <v>45405</v>
      </c>
      <c r="J43" s="16">
        <v>45406</v>
      </c>
      <c r="K43" s="16">
        <v>45407</v>
      </c>
      <c r="L43" s="16">
        <v>45408</v>
      </c>
      <c r="M43" s="16">
        <v>45409</v>
      </c>
      <c r="N43" s="16">
        <v>45410</v>
      </c>
      <c r="O43" s="16">
        <v>45411</v>
      </c>
      <c r="P43" s="16">
        <v>45412</v>
      </c>
      <c r="Q43" s="16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</row>
    <row r="44" spans="1:30" ht="16.149999999999999" customHeight="1" thickBot="1" x14ac:dyDescent="0.25">
      <c r="A44" s="6" t="s">
        <v>18</v>
      </c>
      <c r="B44" s="45">
        <f t="shared" ref="B44:P44" si="25">B43</f>
        <v>45398</v>
      </c>
      <c r="C44" s="45">
        <f t="shared" si="25"/>
        <v>45399</v>
      </c>
      <c r="D44" s="45">
        <f t="shared" si="25"/>
        <v>45400</v>
      </c>
      <c r="E44" s="45">
        <f t="shared" si="25"/>
        <v>45401</v>
      </c>
      <c r="F44" s="45">
        <f t="shared" si="25"/>
        <v>45402</v>
      </c>
      <c r="G44" s="45">
        <f t="shared" si="25"/>
        <v>45403</v>
      </c>
      <c r="H44" s="45">
        <f t="shared" si="25"/>
        <v>45404</v>
      </c>
      <c r="I44" s="45">
        <f t="shared" si="25"/>
        <v>45405</v>
      </c>
      <c r="J44" s="45">
        <f t="shared" si="25"/>
        <v>45406</v>
      </c>
      <c r="K44" s="45">
        <f t="shared" si="25"/>
        <v>45407</v>
      </c>
      <c r="L44" s="45">
        <f t="shared" si="25"/>
        <v>45408</v>
      </c>
      <c r="M44" s="45">
        <f t="shared" si="25"/>
        <v>45409</v>
      </c>
      <c r="N44" s="45">
        <f t="shared" si="25"/>
        <v>45410</v>
      </c>
      <c r="O44" s="45">
        <f t="shared" si="25"/>
        <v>45411</v>
      </c>
      <c r="P44" s="45">
        <f t="shared" si="25"/>
        <v>45412</v>
      </c>
      <c r="Q44" s="45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</row>
    <row r="45" spans="1:30" ht="15.75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</row>
    <row r="46" spans="1:30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</row>
    <row r="47" spans="1:30" ht="16.149999999999999" customHeight="1" x14ac:dyDescent="0.2">
      <c r="A47" s="6" t="s">
        <v>21</v>
      </c>
      <c r="B47" s="68">
        <f>IF(AND(B51&gt;0,OR(LEFT(B48,1)="U",LEFT(B48,1)="A",LEFT(B48,1)="K",LEFT(B48,1)="D",LEFT(B48,3)="mKK")),$I$1,'04HO'!N21)</f>
        <v>0</v>
      </c>
      <c r="C47" s="68">
        <f>IF(AND(C51&gt;0,OR(LEFT(C48,1)="U",LEFT(C48,1)="A",LEFT(C48,1)="K",LEFT(C48,1)="D",LEFT(C48,3)="mKK")),$I$1,'04HO'!N22)</f>
        <v>0</v>
      </c>
      <c r="D47" s="68">
        <f>IF(AND(D51&gt;0,OR(LEFT(D48,1)="U",LEFT(D48,1)="A",LEFT(D48,1)="K",LEFT(D48,1)="D",LEFT(D48,3)="mKK")),$I$1,'04HO'!N23)</f>
        <v>0</v>
      </c>
      <c r="E47" s="68">
        <f>IF(AND(E51&gt;0,OR(LEFT(E48,1)="U",LEFT(E48,1)="A",LEFT(E48,1)="K",LEFT(E48,1)="D",LEFT(E48,3)="mKK")),$I$1,'04HO'!N24)</f>
        <v>0</v>
      </c>
      <c r="F47" s="68">
        <f>IF(AND(F51&gt;0,OR(LEFT(F48,1)="U",LEFT(F48,1)="A",LEFT(F48,1)="K",LEFT(F48,1)="D",LEFT(F48,3)="mKK")),$I$1,'04HO'!N25)</f>
        <v>0</v>
      </c>
      <c r="G47" s="68">
        <f>IF(AND(G51&gt;0,OR(LEFT(G48,1)="U",LEFT(G48,1)="A",LEFT(G48,1)="K",LEFT(G48,1)="D",LEFT(G48,3)="mKK")),$I$1,'04HO'!N26)</f>
        <v>0</v>
      </c>
      <c r="H47" s="68">
        <f>IF(AND(H51&gt;0,OR(LEFT(H48,1)="U",LEFT(H48,1)="A",LEFT(H48,1)="K",LEFT(H48,1)="D",LEFT(H48,3)="mKK")),$I$1,'04HO'!N27)</f>
        <v>0</v>
      </c>
      <c r="I47" s="68">
        <f>IF(AND(I51&gt;0,OR(LEFT(I48,1)="U",LEFT(I48,1)="A",LEFT(I48,1)="K",LEFT(I48,1)="D",LEFT(I48,3)="mKK")),$I$1,'04HO'!N28)</f>
        <v>0</v>
      </c>
      <c r="J47" s="68">
        <f>IF(AND(J51&gt;0,OR(LEFT(J48,1)="U",LEFT(J48,1)="A",LEFT(J48,1)="K",LEFT(J48,1)="D",LEFT(J48,3)="mKK")),$I$1,'04HO'!N29)</f>
        <v>0</v>
      </c>
      <c r="K47" s="68">
        <f>IF(AND(K51&gt;0,OR(LEFT(K48,1)="U",LEFT(K48,1)="A",LEFT(K48,1)="K",LEFT(K48,1)="D",LEFT(K48,3)="mKK")),$I$1,'04HO'!N30)</f>
        <v>0</v>
      </c>
      <c r="L47" s="68">
        <f>IF(AND(L51&gt;0,OR(LEFT(L48,1)="U",LEFT(L48,1)="A",LEFT(L48,1)="K",LEFT(L48,1)="D",LEFT(L48,3)="mKK")),$I$1,'04HO'!N31)</f>
        <v>0</v>
      </c>
      <c r="M47" s="68">
        <f>IF(AND(M51&gt;0,OR(LEFT(M48,1)="U",LEFT(M48,1)="A",LEFT(M48,1)="K",LEFT(M48,1)="D",LEFT(M48,3)="mKK")),$I$1,'04HO'!N32)</f>
        <v>0</v>
      </c>
      <c r="N47" s="68">
        <f>IF(AND(N51&gt;0,OR(LEFT(N48,1)="U",LEFT(N48,1)="A",LEFT(N48,1)="K",LEFT(N48,1)="D",LEFT(N48,3)="mKK")),$I$1,'04HO'!N33)</f>
        <v>0</v>
      </c>
      <c r="O47" s="68">
        <f>IF(AND(O51&gt;0,OR(LEFT(O48,1)="U",LEFT(O48,1)="A",LEFT(O48,1)="K",LEFT(O48,1)="D",LEFT(O48,3)="mKK")),$I$1,'04HO'!N34)</f>
        <v>0</v>
      </c>
      <c r="P47" s="68">
        <f>IF(AND(P51&gt;0,OR(LEFT(P48,1)="U",LEFT(P48,1)="A",LEFT(P48,1)="K",LEFT(P48,1)="D",LEFT(P48,3)="mKK")),$I$1,'04HO'!N35)</f>
        <v>0</v>
      </c>
      <c r="Q47" s="68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</row>
    <row r="48" spans="1:30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</row>
    <row r="49" spans="1:30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</row>
    <row r="50" spans="1:30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</row>
    <row r="51" spans="1:30" hidden="1" x14ac:dyDescent="0.2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8</v>
      </c>
      <c r="D51" s="18">
        <f t="shared" si="26"/>
        <v>8</v>
      </c>
      <c r="E51" s="18">
        <f t="shared" si="26"/>
        <v>8</v>
      </c>
      <c r="F51" s="18">
        <f t="shared" si="26"/>
        <v>0</v>
      </c>
      <c r="G51" s="18">
        <f t="shared" si="26"/>
        <v>0</v>
      </c>
      <c r="H51" s="18">
        <f t="shared" si="26"/>
        <v>8</v>
      </c>
      <c r="I51" s="18">
        <f t="shared" si="26"/>
        <v>8</v>
      </c>
      <c r="J51" s="18">
        <f t="shared" si="26"/>
        <v>8</v>
      </c>
      <c r="K51" s="18">
        <f t="shared" si="26"/>
        <v>8</v>
      </c>
      <c r="L51" s="18">
        <f t="shared" si="26"/>
        <v>8</v>
      </c>
      <c r="M51" s="18">
        <f t="shared" si="26"/>
        <v>0</v>
      </c>
      <c r="N51" s="18">
        <f t="shared" si="26"/>
        <v>0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</row>
    <row r="52" spans="1:30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</row>
    <row r="53" spans="1:30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</row>
    <row r="54" spans="1:30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</row>
    <row r="55" spans="1:30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</row>
    <row r="56" spans="1:30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</row>
    <row r="57" spans="1:30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</row>
    <row r="58" spans="1:30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</row>
    <row r="59" spans="1:30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</row>
    <row r="60" spans="1:30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</row>
    <row r="61" spans="1:30" hidden="1" x14ac:dyDescent="0.2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0.33333333333333331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</v>
      </c>
      <c r="G61" s="20">
        <f t="shared" si="36"/>
        <v>0</v>
      </c>
      <c r="H61" s="20">
        <f t="shared" si="36"/>
        <v>0.33333333333333331</v>
      </c>
      <c r="I61" s="20">
        <f t="shared" si="36"/>
        <v>0.33333333333333331</v>
      </c>
      <c r="J61" s="20">
        <f t="shared" si="36"/>
        <v>0.33333333333333331</v>
      </c>
      <c r="K61" s="20">
        <f t="shared" si="36"/>
        <v>0.33333333333333331</v>
      </c>
      <c r="L61" s="20">
        <f t="shared" si="36"/>
        <v>0.33333333333333331</v>
      </c>
      <c r="M61" s="20">
        <f t="shared" si="36"/>
        <v>0</v>
      </c>
      <c r="N61" s="20">
        <f t="shared" si="36"/>
        <v>0</v>
      </c>
      <c r="O61" s="20">
        <f t="shared" si="36"/>
        <v>0.33333333333333331</v>
      </c>
      <c r="P61" s="20">
        <f t="shared" si="36"/>
        <v>0.33333333333333331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</row>
    <row r="62" spans="1:30" ht="15" hidden="1" customHeight="1" x14ac:dyDescent="0.2">
      <c r="A62" s="17" t="s">
        <v>32</v>
      </c>
      <c r="B62" s="66">
        <f>B61+P30</f>
        <v>3.666666666666667</v>
      </c>
      <c r="C62" s="22">
        <f t="shared" ref="C62:Q62" si="37">B62+C61</f>
        <v>4</v>
      </c>
      <c r="D62" s="22">
        <f t="shared" si="37"/>
        <v>4.333333333333333</v>
      </c>
      <c r="E62" s="22">
        <f t="shared" si="37"/>
        <v>4.6666666666666661</v>
      </c>
      <c r="F62" s="22">
        <f t="shared" si="37"/>
        <v>4.6666666666666661</v>
      </c>
      <c r="G62" s="22">
        <f t="shared" si="37"/>
        <v>4.6666666666666661</v>
      </c>
      <c r="H62" s="22">
        <f t="shared" si="37"/>
        <v>4.9999999999999991</v>
      </c>
      <c r="I62" s="22">
        <f t="shared" si="37"/>
        <v>5.3333333333333321</v>
      </c>
      <c r="J62" s="22">
        <f t="shared" si="37"/>
        <v>5.6666666666666652</v>
      </c>
      <c r="K62" s="22">
        <f t="shared" si="37"/>
        <v>5.9999999999999982</v>
      </c>
      <c r="L62" s="22">
        <f t="shared" si="37"/>
        <v>6.3333333333333313</v>
      </c>
      <c r="M62" s="22">
        <f t="shared" si="37"/>
        <v>6.3333333333333313</v>
      </c>
      <c r="N62" s="22">
        <f t="shared" si="37"/>
        <v>6.3333333333333313</v>
      </c>
      <c r="O62" s="22">
        <f t="shared" si="37"/>
        <v>6.6666666666666643</v>
      </c>
      <c r="P62" s="22">
        <f t="shared" si="37"/>
        <v>6.9999999999999973</v>
      </c>
      <c r="Q62" s="58">
        <f t="shared" si="37"/>
        <v>6.9999999999999973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</row>
    <row r="63" spans="1:30" s="24" customFormat="1" ht="15" hidden="1" customHeight="1" x14ac:dyDescent="0.2">
      <c r="A63" s="23" t="s">
        <v>33</v>
      </c>
      <c r="B63" s="22">
        <f t="shared" ref="B63:Q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</row>
    <row r="64" spans="1:30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</row>
    <row r="65" spans="1:30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</row>
    <row r="66" spans="1:30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</row>
    <row r="67" spans="1:30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</row>
    <row r="68" spans="1:30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</row>
    <row r="69" spans="1:30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</row>
    <row r="70" spans="1:30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-0.33333333333333331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0</v>
      </c>
      <c r="G70" s="22">
        <f t="shared" si="45"/>
        <v>0</v>
      </c>
      <c r="H70" s="22">
        <f t="shared" si="45"/>
        <v>-0.33333333333333331</v>
      </c>
      <c r="I70" s="22">
        <f t="shared" si="45"/>
        <v>-0.33333333333333331</v>
      </c>
      <c r="J70" s="22">
        <f t="shared" si="45"/>
        <v>-0.33333333333333331</v>
      </c>
      <c r="K70" s="22">
        <f t="shared" si="45"/>
        <v>-0.33333333333333331</v>
      </c>
      <c r="L70" s="22">
        <f t="shared" si="45"/>
        <v>-0.33333333333333331</v>
      </c>
      <c r="M70" s="22">
        <f t="shared" si="45"/>
        <v>0</v>
      </c>
      <c r="N70" s="22">
        <f t="shared" si="45"/>
        <v>0</v>
      </c>
      <c r="O70" s="22">
        <f t="shared" si="45"/>
        <v>-0.33333333333333331</v>
      </c>
      <c r="P70" s="22">
        <f t="shared" si="45"/>
        <v>-0.33333333333333331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</row>
    <row r="71" spans="1:30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-8</v>
      </c>
      <c r="D71" s="26">
        <f t="shared" si="46"/>
        <v>-8</v>
      </c>
      <c r="E71" s="26">
        <f t="shared" si="46"/>
        <v>-8</v>
      </c>
      <c r="F71" s="26">
        <f t="shared" si="46"/>
        <v>0</v>
      </c>
      <c r="G71" s="26">
        <f t="shared" si="46"/>
        <v>0</v>
      </c>
      <c r="H71" s="26">
        <f t="shared" si="46"/>
        <v>-8</v>
      </c>
      <c r="I71" s="26">
        <f t="shared" si="46"/>
        <v>-8</v>
      </c>
      <c r="J71" s="26">
        <f t="shared" si="46"/>
        <v>-8</v>
      </c>
      <c r="K71" s="26">
        <f t="shared" si="46"/>
        <v>-8</v>
      </c>
      <c r="L71" s="26">
        <f t="shared" si="46"/>
        <v>-8</v>
      </c>
      <c r="M71" s="26">
        <f t="shared" si="46"/>
        <v>0</v>
      </c>
      <c r="N71" s="26">
        <f t="shared" si="46"/>
        <v>0</v>
      </c>
      <c r="O71" s="26">
        <f t="shared" si="46"/>
        <v>-8</v>
      </c>
      <c r="P71" s="27">
        <f t="shared" si="46"/>
        <v>-8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</row>
    <row r="72" spans="1:30" s="24" customFormat="1" ht="13.5" hidden="1" thickTop="1" x14ac:dyDescent="0.2">
      <c r="A72" s="23" t="s">
        <v>41</v>
      </c>
      <c r="B72" s="58">
        <f>B70+P40</f>
        <v>-24.333333333333321</v>
      </c>
      <c r="C72" s="22">
        <f t="shared" ref="C72:P72" si="47">C70+B72</f>
        <v>-24.666666666666654</v>
      </c>
      <c r="D72" s="22">
        <f t="shared" si="47"/>
        <v>-24.999999999999986</v>
      </c>
      <c r="E72" s="22">
        <f t="shared" si="47"/>
        <v>-25.333333333333318</v>
      </c>
      <c r="F72" s="22">
        <f t="shared" si="47"/>
        <v>-25.333333333333318</v>
      </c>
      <c r="G72" s="22">
        <f t="shared" si="47"/>
        <v>-25.333333333333318</v>
      </c>
      <c r="H72" s="22">
        <f t="shared" si="47"/>
        <v>-25.66666666666665</v>
      </c>
      <c r="I72" s="22">
        <f t="shared" si="47"/>
        <v>-25.999999999999982</v>
      </c>
      <c r="J72" s="22">
        <f t="shared" si="47"/>
        <v>-26.333333333333314</v>
      </c>
      <c r="K72" s="22">
        <f t="shared" si="47"/>
        <v>-26.666666666666647</v>
      </c>
      <c r="L72" s="22">
        <f t="shared" si="47"/>
        <v>-26.999999999999979</v>
      </c>
      <c r="M72" s="22">
        <f t="shared" si="47"/>
        <v>-26.999999999999979</v>
      </c>
      <c r="N72" s="22">
        <f t="shared" si="47"/>
        <v>-26.999999999999979</v>
      </c>
      <c r="O72" s="22">
        <f t="shared" si="47"/>
        <v>-27.333333333333311</v>
      </c>
      <c r="P72" s="22">
        <f t="shared" si="47"/>
        <v>-27.666666666666643</v>
      </c>
      <c r="Q72" s="66">
        <f>Q70+P72</f>
        <v>-27.666666666666643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</row>
    <row r="73" spans="1:30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-584</v>
      </c>
      <c r="C73" s="28">
        <f t="shared" si="48"/>
        <v>-592</v>
      </c>
      <c r="D73" s="28">
        <f t="shared" si="48"/>
        <v>-600</v>
      </c>
      <c r="E73" s="28">
        <f t="shared" si="48"/>
        <v>-608</v>
      </c>
      <c r="F73" s="28">
        <f t="shared" si="48"/>
        <v>-608</v>
      </c>
      <c r="G73" s="28">
        <f t="shared" si="48"/>
        <v>-608</v>
      </c>
      <c r="H73" s="28">
        <f t="shared" si="48"/>
        <v>-616</v>
      </c>
      <c r="I73" s="28">
        <f t="shared" si="48"/>
        <v>-624</v>
      </c>
      <c r="J73" s="28">
        <f t="shared" si="48"/>
        <v>-632</v>
      </c>
      <c r="K73" s="28">
        <f t="shared" si="48"/>
        <v>-640</v>
      </c>
      <c r="L73" s="28">
        <f t="shared" si="48"/>
        <v>-648</v>
      </c>
      <c r="M73" s="28">
        <f t="shared" si="48"/>
        <v>-648</v>
      </c>
      <c r="N73" s="28">
        <f t="shared" si="48"/>
        <v>-648</v>
      </c>
      <c r="O73" s="28">
        <f t="shared" si="48"/>
        <v>-656</v>
      </c>
      <c r="P73" s="28">
        <f t="shared" si="48"/>
        <v>-664</v>
      </c>
      <c r="Q73" s="28">
        <f t="shared" si="48"/>
        <v>-664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</row>
    <row r="74" spans="1:30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</row>
    <row r="75" spans="1:30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</row>
    <row r="76" spans="1:30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</row>
    <row r="77" spans="1:30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</row>
    <row r="78" spans="1:30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</row>
    <row r="79" spans="1:30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R79" s="346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</row>
    <row r="80" spans="1:30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6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</row>
    <row r="81" spans="1:30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6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</row>
    <row r="82" spans="1:30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</row>
    <row r="83" spans="1:30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6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</row>
    <row r="84" spans="1:30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R84" s="346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</row>
    <row r="85" spans="1:30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R85" s="346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</row>
    <row r="86" spans="1:30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R86" s="346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</row>
    <row r="87" spans="1:30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</row>
    <row r="88" spans="1:30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</row>
    <row r="89" spans="1:30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6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</row>
    <row r="90" spans="1:30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6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</row>
    <row r="91" spans="1:30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6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/>
  <dimension ref="A1:R79"/>
  <sheetViews>
    <sheetView workbookViewId="0">
      <selection activeCell="B2" sqref="B2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6</v>
      </c>
      <c r="M1" s="65">
        <f>Apralt!M1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">
        <v>88</v>
      </c>
      <c r="C2" s="34"/>
      <c r="D2" s="35"/>
      <c r="E2" s="2"/>
      <c r="F2" s="2"/>
      <c r="H2" s="4" t="s">
        <v>4</v>
      </c>
      <c r="I2" s="64">
        <f>Apralt!I2</f>
        <v>10</v>
      </c>
      <c r="J2" s="2"/>
      <c r="K2" s="41" t="s">
        <v>5</v>
      </c>
      <c r="L2" s="69">
        <f>Apralt!L2</f>
        <v>0.3</v>
      </c>
      <c r="N2" s="8"/>
      <c r="O2" s="43" t="s">
        <v>6</v>
      </c>
      <c r="P2" s="52">
        <f>Apralt!Q73</f>
        <v>-515.1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Apralt!B3</f>
        <v xml:space="preserve">Max </v>
      </c>
      <c r="C3" s="34"/>
      <c r="D3" s="36"/>
      <c r="E3" s="2"/>
      <c r="F3" s="2"/>
      <c r="H3" s="4" t="s">
        <v>8</v>
      </c>
      <c r="I3" s="121">
        <f>Apralt!I3</f>
        <v>20</v>
      </c>
      <c r="J3" s="3"/>
      <c r="K3" s="41" t="s">
        <v>9</v>
      </c>
      <c r="L3" s="69">
        <f>Apralt!L3</f>
        <v>0.45</v>
      </c>
      <c r="N3" s="8"/>
      <c r="O3" s="43" t="s">
        <v>10</v>
      </c>
      <c r="P3" s="10">
        <f>SIGN(L9)*(DAY(L10)*24+HOUR(L10)+MINUTE(L10)/100)</f>
        <v>-349</v>
      </c>
    </row>
    <row r="4" spans="1:17" ht="16.149999999999999" customHeight="1" thickTop="1" thickBot="1" x14ac:dyDescent="0.25">
      <c r="A4" t="s">
        <v>11</v>
      </c>
      <c r="B4" s="37" t="s">
        <v>62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49">
        <f>Apralt!B5</f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-517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DATE(B5,5,1)</f>
        <v>45413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8">
        <f>ABS(P2)</f>
        <v>515.1</v>
      </c>
      <c r="J9" s="125">
        <f>TIME(INT(L1),(L1-INT(L1))*100,0)</f>
        <v>0.25</v>
      </c>
      <c r="K9" s="126">
        <f>SUM(B36:P36)+SUM(B68:Q68)</f>
        <v>6.9236111111111125</v>
      </c>
      <c r="L9" s="127">
        <f>K9+I10</f>
        <v>-14.541666666666663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-21.541666666666657</v>
      </c>
      <c r="Q9" s="47">
        <f>ABS(P2)</f>
        <v>515.1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-21.465277777777775</v>
      </c>
      <c r="J10" s="101">
        <f>TIME(INT(M1),(M1-INT(M1))*100,0)</f>
        <v>0.83333333333333337</v>
      </c>
      <c r="K10" s="100">
        <f>ABS(K9)</f>
        <v>6.9236111111111125</v>
      </c>
      <c r="L10" s="102">
        <f>ABS(L9)</f>
        <v>14.541666666666663</v>
      </c>
      <c r="M10" s="110" t="e">
        <f>#REF!</f>
        <v>#REF!</v>
      </c>
      <c r="N10" s="112" t="e">
        <f>Q54</f>
        <v>#REF!</v>
      </c>
      <c r="O10" s="111">
        <f>ABS(P10)</f>
        <v>21.541666666666657</v>
      </c>
      <c r="P10" s="1">
        <f>IF(P9&gt;O9,O9,P9)</f>
        <v>-21.541666666666657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45413</v>
      </c>
      <c r="C11" s="16">
        <f t="shared" si="0"/>
        <v>45414</v>
      </c>
      <c r="D11" s="16">
        <f t="shared" si="0"/>
        <v>45415</v>
      </c>
      <c r="E11" s="16">
        <f t="shared" si="0"/>
        <v>45416</v>
      </c>
      <c r="F11" s="16">
        <f t="shared" si="0"/>
        <v>45417</v>
      </c>
      <c r="G11" s="16">
        <f t="shared" si="0"/>
        <v>45418</v>
      </c>
      <c r="H11" s="16">
        <f t="shared" si="0"/>
        <v>45419</v>
      </c>
      <c r="I11" s="16">
        <f t="shared" si="0"/>
        <v>45420</v>
      </c>
      <c r="J11" s="16">
        <f t="shared" si="0"/>
        <v>45421</v>
      </c>
      <c r="K11" s="16">
        <f t="shared" si="0"/>
        <v>45422</v>
      </c>
      <c r="L11" s="16">
        <f t="shared" si="0"/>
        <v>45423</v>
      </c>
      <c r="M11" s="16">
        <f t="shared" si="0"/>
        <v>45424</v>
      </c>
      <c r="N11" s="16">
        <f t="shared" si="0"/>
        <v>45425</v>
      </c>
      <c r="O11" s="16">
        <f t="shared" si="0"/>
        <v>45426</v>
      </c>
      <c r="P11" s="16">
        <f t="shared" si="0"/>
        <v>45427</v>
      </c>
      <c r="Q11" s="2"/>
    </row>
    <row r="12" spans="1:17" ht="16.149999999999999" customHeight="1" thickBot="1" x14ac:dyDescent="0.25">
      <c r="A12" s="6" t="s">
        <v>18</v>
      </c>
      <c r="B12" s="45">
        <f>B11</f>
        <v>45413</v>
      </c>
      <c r="C12" s="45">
        <f t="shared" ref="C12:P12" si="1">C11</f>
        <v>45414</v>
      </c>
      <c r="D12" s="45">
        <f t="shared" si="1"/>
        <v>45415</v>
      </c>
      <c r="E12" s="45">
        <f t="shared" si="1"/>
        <v>45416</v>
      </c>
      <c r="F12" s="45">
        <f t="shared" si="1"/>
        <v>45417</v>
      </c>
      <c r="G12" s="45">
        <f t="shared" si="1"/>
        <v>45418</v>
      </c>
      <c r="H12" s="45">
        <f t="shared" si="1"/>
        <v>45419</v>
      </c>
      <c r="I12" s="45">
        <f t="shared" si="1"/>
        <v>45420</v>
      </c>
      <c r="J12" s="45">
        <f t="shared" si="1"/>
        <v>45421</v>
      </c>
      <c r="K12" s="45">
        <f t="shared" si="1"/>
        <v>45422</v>
      </c>
      <c r="L12" s="45">
        <f t="shared" si="1"/>
        <v>45423</v>
      </c>
      <c r="M12" s="45">
        <f t="shared" si="1"/>
        <v>45424</v>
      </c>
      <c r="N12" s="45">
        <f t="shared" si="1"/>
        <v>45425</v>
      </c>
      <c r="O12" s="45">
        <f t="shared" si="1"/>
        <v>45426</v>
      </c>
      <c r="P12" s="45">
        <f t="shared" si="1"/>
        <v>45427</v>
      </c>
      <c r="Q12" s="2"/>
    </row>
    <row r="13" spans="1:17" ht="16.149999999999999" customHeight="1" x14ac:dyDescent="0.2">
      <c r="A13" s="6" t="s">
        <v>19</v>
      </c>
      <c r="B13" s="29"/>
      <c r="C13" s="29">
        <v>7.05</v>
      </c>
      <c r="D13" s="29">
        <v>7</v>
      </c>
      <c r="E13" s="29"/>
      <c r="F13" s="29"/>
      <c r="G13" s="29">
        <v>7.15</v>
      </c>
      <c r="H13" s="29">
        <v>7.1</v>
      </c>
      <c r="I13" s="29">
        <v>7.2</v>
      </c>
      <c r="J13" s="29">
        <v>7.05</v>
      </c>
      <c r="K13" s="29">
        <v>7.15</v>
      </c>
      <c r="L13" s="29"/>
      <c r="M13" s="29"/>
      <c r="N13" s="29">
        <v>7.1</v>
      </c>
      <c r="O13" s="29">
        <v>7.1</v>
      </c>
      <c r="P13" s="29">
        <v>7.15</v>
      </c>
      <c r="Q13" s="6"/>
    </row>
    <row r="14" spans="1:17" ht="16.149999999999999" customHeight="1" x14ac:dyDescent="0.2">
      <c r="A14" s="6" t="s">
        <v>20</v>
      </c>
      <c r="B14" s="29"/>
      <c r="C14" s="29">
        <v>16.3</v>
      </c>
      <c r="D14" s="29">
        <v>13.35</v>
      </c>
      <c r="E14" s="29"/>
      <c r="F14" s="29"/>
      <c r="G14" s="29">
        <v>17.25</v>
      </c>
      <c r="H14" s="29">
        <v>16.2</v>
      </c>
      <c r="I14" s="29">
        <v>13.2</v>
      </c>
      <c r="J14" s="29">
        <v>15.4</v>
      </c>
      <c r="K14" s="29">
        <v>13.15</v>
      </c>
      <c r="L14" s="29"/>
      <c r="M14" s="29"/>
      <c r="N14" s="29">
        <v>16.149999999999999</v>
      </c>
      <c r="O14" s="29">
        <v>16.25</v>
      </c>
      <c r="P14" s="29">
        <v>17.149999999999999</v>
      </c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f t="shared" si="2"/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>IF(AND(G19&gt;0,OR(LEFT(G16,1)="U",LEFT(G16,1)="A",LEFT(G16,1)="K",LEFT(G16,1)="D",LEFT(G16,3)="mKK")),$I$1,0)</f>
        <v>0</v>
      </c>
      <c r="H15" s="68">
        <f t="shared" si="2"/>
        <v>0</v>
      </c>
      <c r="I15" s="68">
        <f>IF(AND(I19&gt;0,OR(LEFT(I16,1)="U",LEFT(I16,1)="A",LEFT(I16,1)="K",LEFT(I16,1)="D",LEFT(I16,3)="mKK")),$I$1,0)</f>
        <v>0</v>
      </c>
      <c r="J15" s="68">
        <f t="shared" si="2"/>
        <v>0</v>
      </c>
      <c r="K15" s="68">
        <f t="shared" si="2"/>
        <v>0</v>
      </c>
      <c r="L15" s="68"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 t="s">
        <v>23</v>
      </c>
      <c r="C16" s="30"/>
      <c r="D16" s="30"/>
      <c r="E16" s="30"/>
      <c r="F16" s="30"/>
      <c r="G16" s="30"/>
      <c r="H16" s="30"/>
      <c r="I16" s="30" t="s">
        <v>84</v>
      </c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>
        <v>0.3</v>
      </c>
      <c r="D17" s="29">
        <v>0.3</v>
      </c>
      <c r="E17" s="29"/>
      <c r="F17" s="29"/>
      <c r="G17" s="29">
        <v>0.3</v>
      </c>
      <c r="H17" s="29">
        <v>0.3</v>
      </c>
      <c r="I17" s="29">
        <v>0</v>
      </c>
      <c r="J17" s="29">
        <v>0.3</v>
      </c>
      <c r="K17" s="29">
        <v>0</v>
      </c>
      <c r="L17" s="29"/>
      <c r="M17" s="29"/>
      <c r="N17" s="29">
        <v>0.3</v>
      </c>
      <c r="O17" s="29">
        <v>0.3</v>
      </c>
      <c r="P17" s="29">
        <v>0.3</v>
      </c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0</v>
      </c>
      <c r="C19" s="18">
        <f t="shared" si="3"/>
        <v>8</v>
      </c>
      <c r="D19" s="18">
        <f t="shared" si="3"/>
        <v>8</v>
      </c>
      <c r="E19" s="18">
        <f t="shared" si="3"/>
        <v>0</v>
      </c>
      <c r="F19" s="18">
        <f t="shared" si="3"/>
        <v>0</v>
      </c>
      <c r="G19" s="18">
        <f>IF(OR(WEEKDAY(G12)=7,WEEKDAY(G12)=1,G16="gF"),0,$I$1)</f>
        <v>8</v>
      </c>
      <c r="H19" s="18">
        <f t="shared" si="3"/>
        <v>8</v>
      </c>
      <c r="I19" s="18">
        <f>IF(OR(WEEKDAY(I12)=7,WEEKDAY(I12)=1,I16="gF"),0,$I$1)</f>
        <v>8</v>
      </c>
      <c r="J19" s="18">
        <f t="shared" si="3"/>
        <v>8</v>
      </c>
      <c r="K19" s="18">
        <f t="shared" si="3"/>
        <v>8</v>
      </c>
      <c r="L19" s="18">
        <f t="shared" si="3"/>
        <v>0</v>
      </c>
      <c r="M19" s="18">
        <f t="shared" si="3"/>
        <v>0</v>
      </c>
      <c r="N19" s="18">
        <f t="shared" si="3"/>
        <v>8</v>
      </c>
      <c r="O19" s="18">
        <f t="shared" si="3"/>
        <v>8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>IF(LEFT(G16,1)="U",F21-1,F21)</f>
        <v>#REF!</v>
      </c>
      <c r="H21" s="2" t="e">
        <f t="shared" si="5"/>
        <v>#REF!</v>
      </c>
      <c r="I21" s="2" t="e">
        <f>IF(LEFT(I16,1)="U",H21-1,H21)</f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>IF(LEFT(G16,2)="AT",F22-1,F22)</f>
        <v>#REF!</v>
      </c>
      <c r="H22" s="2" t="e">
        <f t="shared" si="6"/>
        <v>#REF!</v>
      </c>
      <c r="I22" s="2" t="e">
        <f>IF(LEFT(I16,2)="AT",H22-1,H22)</f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0.2951388888888889</v>
      </c>
      <c r="D23" s="20">
        <f t="shared" si="7"/>
        <v>0.29166666666666669</v>
      </c>
      <c r="E23" s="20">
        <f t="shared" si="7"/>
        <v>0</v>
      </c>
      <c r="F23" s="21">
        <f t="shared" si="7"/>
        <v>0</v>
      </c>
      <c r="G23" s="20">
        <f t="shared" si="7"/>
        <v>0.30208333333333331</v>
      </c>
      <c r="H23" s="20">
        <f t="shared" si="7"/>
        <v>0.2986111111111111</v>
      </c>
      <c r="I23" s="20">
        <f t="shared" si="7"/>
        <v>0.30555555555555552</v>
      </c>
      <c r="J23" s="20">
        <f t="shared" si="7"/>
        <v>0.2951388888888889</v>
      </c>
      <c r="K23" s="20">
        <f t="shared" si="7"/>
        <v>0.30208333333333331</v>
      </c>
      <c r="L23" s="20">
        <f t="shared" si="7"/>
        <v>0</v>
      </c>
      <c r="M23" s="20">
        <f t="shared" si="7"/>
        <v>0</v>
      </c>
      <c r="N23" s="20">
        <f t="shared" si="7"/>
        <v>0.2986111111111111</v>
      </c>
      <c r="O23" s="20">
        <f t="shared" si="7"/>
        <v>0.2986111111111111</v>
      </c>
      <c r="P23" s="20">
        <f t="shared" si="7"/>
        <v>0.30208333333333331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0.2951388888888889</v>
      </c>
      <c r="D24" s="56">
        <f t="shared" ref="D24:P24" si="8">IF(AND(D23&gt;0,D23&lt;$J$9),$J$9,D23)</f>
        <v>0.29166666666666669</v>
      </c>
      <c r="E24" s="56">
        <f t="shared" si="8"/>
        <v>0</v>
      </c>
      <c r="F24" s="56">
        <f t="shared" si="8"/>
        <v>0</v>
      </c>
      <c r="G24" s="56">
        <f t="shared" si="8"/>
        <v>0.30208333333333331</v>
      </c>
      <c r="H24" s="56">
        <f t="shared" si="8"/>
        <v>0.2986111111111111</v>
      </c>
      <c r="I24" s="56">
        <f t="shared" si="8"/>
        <v>0.30555555555555552</v>
      </c>
      <c r="J24" s="56">
        <f t="shared" si="8"/>
        <v>0.2951388888888889</v>
      </c>
      <c r="K24" s="56">
        <f t="shared" si="8"/>
        <v>0.30208333333333331</v>
      </c>
      <c r="L24" s="56">
        <f t="shared" si="8"/>
        <v>0</v>
      </c>
      <c r="M24" s="56">
        <f t="shared" si="8"/>
        <v>0</v>
      </c>
      <c r="N24" s="56">
        <f t="shared" si="8"/>
        <v>0.2986111111111111</v>
      </c>
      <c r="O24" s="56">
        <f t="shared" si="8"/>
        <v>0.2986111111111111</v>
      </c>
      <c r="P24" s="56">
        <f t="shared" si="8"/>
        <v>0.30208333333333331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0.6875</v>
      </c>
      <c r="D25" s="20">
        <f t="shared" si="9"/>
        <v>0.56597222222222221</v>
      </c>
      <c r="E25" s="20">
        <f t="shared" si="9"/>
        <v>0</v>
      </c>
      <c r="F25" s="20">
        <f t="shared" si="9"/>
        <v>0</v>
      </c>
      <c r="G25" s="20">
        <f>IF(LEFT(G16,1)="K",G23,TIME(INT(G14),(G14-INT(G14))*100,0))</f>
        <v>0.72569444444444453</v>
      </c>
      <c r="H25" s="20">
        <f t="shared" si="9"/>
        <v>0.68055555555555547</v>
      </c>
      <c r="I25" s="20">
        <f>IF(LEFT(I16,1)="K",I23,TIME(INT(I14),(I14-INT(I14))*100,0))</f>
        <v>0.55555555555555558</v>
      </c>
      <c r="J25" s="20">
        <f t="shared" si="9"/>
        <v>0.65277777777777779</v>
      </c>
      <c r="K25" s="20">
        <f t="shared" si="9"/>
        <v>0.55208333333333337</v>
      </c>
      <c r="L25" s="20">
        <f t="shared" si="9"/>
        <v>0</v>
      </c>
      <c r="M25" s="20">
        <f t="shared" si="9"/>
        <v>0</v>
      </c>
      <c r="N25" s="20">
        <f t="shared" si="9"/>
        <v>0.67708333333333337</v>
      </c>
      <c r="O25" s="20">
        <f t="shared" si="9"/>
        <v>0.68402777777777779</v>
      </c>
      <c r="P25" s="20">
        <f t="shared" si="9"/>
        <v>0.71875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0.6875</v>
      </c>
      <c r="D26" s="56">
        <f t="shared" si="10"/>
        <v>0.56597222222222221</v>
      </c>
      <c r="E26" s="56">
        <f t="shared" si="10"/>
        <v>0</v>
      </c>
      <c r="F26" s="56">
        <f t="shared" si="10"/>
        <v>0</v>
      </c>
      <c r="G26" s="56">
        <f t="shared" si="10"/>
        <v>0.72569444444444453</v>
      </c>
      <c r="H26" s="56">
        <f t="shared" si="10"/>
        <v>0.68055555555555547</v>
      </c>
      <c r="I26" s="56">
        <f t="shared" si="10"/>
        <v>0.55555555555555558</v>
      </c>
      <c r="J26" s="56">
        <f t="shared" si="10"/>
        <v>0.65277777777777779</v>
      </c>
      <c r="K26" s="56">
        <f t="shared" si="10"/>
        <v>0.55208333333333337</v>
      </c>
      <c r="L26" s="56">
        <f t="shared" si="10"/>
        <v>0</v>
      </c>
      <c r="M26" s="56">
        <f t="shared" si="10"/>
        <v>0</v>
      </c>
      <c r="N26" s="56">
        <f t="shared" si="10"/>
        <v>0.67708333333333337</v>
      </c>
      <c r="O26" s="56">
        <f t="shared" si="10"/>
        <v>0.68402777777777779</v>
      </c>
      <c r="P26" s="56">
        <f t="shared" si="10"/>
        <v>0.71875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2.0833333333333332E-2</v>
      </c>
      <c r="D28" s="20">
        <f>TIME(INT(D17),(D17-INT(D17))*100,0)+TIME(INT(D18),(D18-INT(D18))*100,0)</f>
        <v>2.0833333333333332E-2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2.0833333333333332E-2</v>
      </c>
      <c r="H28" s="20">
        <f t="shared" si="12"/>
        <v>2.0833333333333332E-2</v>
      </c>
      <c r="I28" s="20">
        <f t="shared" si="12"/>
        <v>0</v>
      </c>
      <c r="J28" s="20">
        <f t="shared" si="12"/>
        <v>2.0833333333333332E-2</v>
      </c>
      <c r="K28" s="20">
        <f t="shared" si="12"/>
        <v>0</v>
      </c>
      <c r="L28" s="20">
        <f t="shared" si="12"/>
        <v>0</v>
      </c>
      <c r="M28" s="20">
        <f t="shared" si="12"/>
        <v>0</v>
      </c>
      <c r="N28" s="20">
        <f t="shared" si="12"/>
        <v>2.0833333333333332E-2</v>
      </c>
      <c r="O28" s="20">
        <f t="shared" si="12"/>
        <v>2.0833333333333332E-2</v>
      </c>
      <c r="P28" s="20">
        <f t="shared" si="12"/>
        <v>2.0833333333333332E-2</v>
      </c>
    </row>
    <row r="29" spans="1:17" hidden="1" x14ac:dyDescent="0.2">
      <c r="A29" s="17" t="s">
        <v>59</v>
      </c>
      <c r="B29" s="20">
        <f t="shared" ref="B29:P29" si="13">TIME(INT(B19),(B19-INT(B19))*100,0)</f>
        <v>0</v>
      </c>
      <c r="C29" s="20">
        <f t="shared" si="13"/>
        <v>0.33333333333333331</v>
      </c>
      <c r="D29" s="20">
        <f t="shared" si="13"/>
        <v>0.33333333333333331</v>
      </c>
      <c r="E29" s="20">
        <f t="shared" si="13"/>
        <v>0</v>
      </c>
      <c r="F29" s="21">
        <f t="shared" si="13"/>
        <v>0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0.33333333333333331</v>
      </c>
      <c r="J29" s="20">
        <f t="shared" si="13"/>
        <v>0.33333333333333331</v>
      </c>
      <c r="K29" s="20">
        <f t="shared" si="13"/>
        <v>0.33333333333333331</v>
      </c>
      <c r="L29" s="20">
        <f t="shared" si="13"/>
        <v>0</v>
      </c>
      <c r="M29" s="20">
        <f t="shared" si="13"/>
        <v>0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14">C30+D29</f>
        <v>0.66666666666666663</v>
      </c>
      <c r="E30" s="22">
        <f t="shared" si="14"/>
        <v>0.66666666666666663</v>
      </c>
      <c r="F30" s="22">
        <f t="shared" si="14"/>
        <v>0.66666666666666663</v>
      </c>
      <c r="G30" s="22">
        <f t="shared" si="14"/>
        <v>1</v>
      </c>
      <c r="H30" s="22">
        <f t="shared" si="14"/>
        <v>1.3333333333333333</v>
      </c>
      <c r="I30" s="22">
        <f t="shared" si="14"/>
        <v>1.6666666666666665</v>
      </c>
      <c r="J30" s="22">
        <f t="shared" si="14"/>
        <v>1.9999999999999998</v>
      </c>
      <c r="K30" s="22">
        <f t="shared" si="14"/>
        <v>2.333333333333333</v>
      </c>
      <c r="L30" s="22">
        <f t="shared" si="14"/>
        <v>2.333333333333333</v>
      </c>
      <c r="M30" s="22">
        <f t="shared" si="14"/>
        <v>2.333333333333333</v>
      </c>
      <c r="N30" s="22">
        <f t="shared" si="14"/>
        <v>2.6666666666666665</v>
      </c>
      <c r="O30" s="22">
        <f t="shared" si="14"/>
        <v>3</v>
      </c>
      <c r="P30" s="66">
        <f t="shared" si="14"/>
        <v>3.3333333333333335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0.3923611111111111</v>
      </c>
      <c r="D31" s="22">
        <f>D26-D24</f>
        <v>0.27430555555555552</v>
      </c>
      <c r="E31" s="22">
        <f t="shared" ref="E31:P31" si="15">E26-E24</f>
        <v>0</v>
      </c>
      <c r="F31" s="22">
        <f t="shared" si="15"/>
        <v>0</v>
      </c>
      <c r="G31" s="22">
        <f t="shared" si="15"/>
        <v>0.42361111111111122</v>
      </c>
      <c r="H31" s="22">
        <f t="shared" si="15"/>
        <v>0.38194444444444436</v>
      </c>
      <c r="I31" s="22">
        <f t="shared" si="15"/>
        <v>0.25000000000000006</v>
      </c>
      <c r="J31" s="22">
        <f t="shared" si="15"/>
        <v>0.3576388888888889</v>
      </c>
      <c r="K31" s="22">
        <f t="shared" si="15"/>
        <v>0.25000000000000006</v>
      </c>
      <c r="L31" s="22">
        <f t="shared" si="15"/>
        <v>0</v>
      </c>
      <c r="M31" s="22">
        <f t="shared" si="15"/>
        <v>0</v>
      </c>
      <c r="N31" s="22">
        <f t="shared" si="15"/>
        <v>0.37847222222222227</v>
      </c>
      <c r="O31" s="22">
        <f t="shared" si="15"/>
        <v>0.38541666666666669</v>
      </c>
      <c r="P31" s="22">
        <f t="shared" si="15"/>
        <v>0.41666666666666669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2.0833333333333332E-2</v>
      </c>
      <c r="D32" s="74">
        <f t="shared" si="16"/>
        <v>2.0833333333333332E-2</v>
      </c>
      <c r="E32" s="74">
        <f t="shared" si="16"/>
        <v>0</v>
      </c>
      <c r="F32" s="74">
        <f t="shared" si="16"/>
        <v>0</v>
      </c>
      <c r="G32" s="74">
        <f t="shared" si="16"/>
        <v>3.125E-2</v>
      </c>
      <c r="H32" s="74">
        <f t="shared" si="16"/>
        <v>2.0833333333333332E-2</v>
      </c>
      <c r="I32" s="74">
        <f t="shared" si="16"/>
        <v>0</v>
      </c>
      <c r="J32" s="74">
        <f t="shared" si="16"/>
        <v>2.0833333333333332E-2</v>
      </c>
      <c r="K32" s="74">
        <f t="shared" si="16"/>
        <v>0</v>
      </c>
      <c r="L32" s="74">
        <f t="shared" si="16"/>
        <v>0</v>
      </c>
      <c r="M32" s="74">
        <f t="shared" si="16"/>
        <v>0</v>
      </c>
      <c r="N32" s="74">
        <f t="shared" si="16"/>
        <v>2.0833333333333332E-2</v>
      </c>
      <c r="O32" s="74">
        <f t="shared" si="16"/>
        <v>2.0833333333333332E-2</v>
      </c>
      <c r="P32" s="74">
        <f t="shared" si="16"/>
        <v>3.125E-2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0.3</v>
      </c>
      <c r="D33" s="75">
        <f t="shared" si="17"/>
        <v>0.3</v>
      </c>
      <c r="E33" s="75">
        <f t="shared" si="17"/>
        <v>0</v>
      </c>
      <c r="F33" s="75">
        <f t="shared" si="17"/>
        <v>0</v>
      </c>
      <c r="G33" s="75">
        <f t="shared" si="17"/>
        <v>0.45</v>
      </c>
      <c r="H33" s="75">
        <f t="shared" si="17"/>
        <v>0.3</v>
      </c>
      <c r="I33" s="75">
        <f t="shared" si="17"/>
        <v>0</v>
      </c>
      <c r="J33" s="75">
        <f t="shared" si="17"/>
        <v>0.3</v>
      </c>
      <c r="K33" s="75">
        <f t="shared" si="17"/>
        <v>0</v>
      </c>
      <c r="L33" s="75">
        <f t="shared" si="17"/>
        <v>0</v>
      </c>
      <c r="M33" s="75">
        <f t="shared" si="17"/>
        <v>0</v>
      </c>
      <c r="N33" s="75">
        <f t="shared" si="17"/>
        <v>0.3</v>
      </c>
      <c r="O33" s="75">
        <f t="shared" si="17"/>
        <v>0.3</v>
      </c>
      <c r="P33" s="75">
        <f t="shared" si="17"/>
        <v>0.45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2.0833333333333332E-2</v>
      </c>
      <c r="D34" s="76">
        <f t="shared" si="18"/>
        <v>2.0833333333333332E-2</v>
      </c>
      <c r="E34" s="76">
        <f t="shared" si="18"/>
        <v>0</v>
      </c>
      <c r="F34" s="76">
        <f t="shared" si="18"/>
        <v>0</v>
      </c>
      <c r="G34" s="76">
        <f t="shared" si="18"/>
        <v>3.125E-2</v>
      </c>
      <c r="H34" s="76">
        <f t="shared" si="18"/>
        <v>2.0833333333333332E-2</v>
      </c>
      <c r="I34" s="76">
        <f t="shared" si="18"/>
        <v>0</v>
      </c>
      <c r="J34" s="76">
        <f t="shared" si="18"/>
        <v>2.0833333333333332E-2</v>
      </c>
      <c r="K34" s="76">
        <f t="shared" si="18"/>
        <v>0</v>
      </c>
      <c r="L34" s="76">
        <f t="shared" si="18"/>
        <v>0</v>
      </c>
      <c r="M34" s="76">
        <f t="shared" si="18"/>
        <v>0</v>
      </c>
      <c r="N34" s="76">
        <f t="shared" si="18"/>
        <v>2.0833333333333332E-2</v>
      </c>
      <c r="O34" s="76">
        <f t="shared" si="18"/>
        <v>2.0833333333333332E-2</v>
      </c>
      <c r="P34" s="76">
        <f t="shared" si="18"/>
        <v>3.125E-2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0.37152777777777779</v>
      </c>
      <c r="D35" s="22">
        <f t="shared" si="19"/>
        <v>0.25347222222222221</v>
      </c>
      <c r="E35" s="22">
        <f t="shared" si="19"/>
        <v>0</v>
      </c>
      <c r="F35" s="22">
        <f t="shared" si="19"/>
        <v>0</v>
      </c>
      <c r="G35" s="22">
        <f t="shared" si="19"/>
        <v>0.39236111111111122</v>
      </c>
      <c r="H35" s="22">
        <f t="shared" si="19"/>
        <v>0.36111111111111105</v>
      </c>
      <c r="I35" s="22">
        <f t="shared" si="19"/>
        <v>0.25000000000000006</v>
      </c>
      <c r="J35" s="22">
        <f t="shared" si="19"/>
        <v>0.33680555555555558</v>
      </c>
      <c r="K35" s="22">
        <f t="shared" si="19"/>
        <v>0.25000000000000006</v>
      </c>
      <c r="L35" s="22">
        <f t="shared" si="19"/>
        <v>0</v>
      </c>
      <c r="M35" s="22">
        <f t="shared" si="19"/>
        <v>0</v>
      </c>
      <c r="N35" s="22">
        <f t="shared" si="19"/>
        <v>0.35763888888888895</v>
      </c>
      <c r="O35" s="22">
        <f t="shared" si="19"/>
        <v>0.36458333333333337</v>
      </c>
      <c r="P35" s="22">
        <f t="shared" si="19"/>
        <v>0.38541666666666669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0.37152777777777779</v>
      </c>
      <c r="D36" s="57">
        <f t="shared" si="20"/>
        <v>0.25347222222222221</v>
      </c>
      <c r="E36" s="57">
        <f t="shared" si="20"/>
        <v>0</v>
      </c>
      <c r="F36" s="57">
        <f t="shared" si="20"/>
        <v>0</v>
      </c>
      <c r="G36" s="57">
        <f>IF(OR(LEFT(G16,1)="U",LEFT(G16,3)="mKK",G35&lt;$C$10),G35,$C$10)</f>
        <v>0.39236111111111122</v>
      </c>
      <c r="H36" s="57">
        <f t="shared" si="20"/>
        <v>0.36111111111111105</v>
      </c>
      <c r="I36" s="57">
        <f>IF(OR(LEFT(I16,1)="U",LEFT(I16,3)="mKK",I35&lt;$C$10),I35,$C$10)</f>
        <v>0.25000000000000006</v>
      </c>
      <c r="J36" s="57">
        <f t="shared" si="20"/>
        <v>0.33680555555555558</v>
      </c>
      <c r="K36" s="57">
        <f t="shared" si="20"/>
        <v>0.25000000000000006</v>
      </c>
      <c r="L36" s="57">
        <f t="shared" si="20"/>
        <v>0</v>
      </c>
      <c r="M36" s="57">
        <f t="shared" si="20"/>
        <v>0</v>
      </c>
      <c r="N36" s="57">
        <f t="shared" si="20"/>
        <v>0.35763888888888895</v>
      </c>
      <c r="O36" s="57">
        <f t="shared" si="20"/>
        <v>0.36458333333333337</v>
      </c>
      <c r="P36" s="57">
        <f t="shared" si="20"/>
        <v>0.38541666666666669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8.5500000000000007</v>
      </c>
      <c r="D37" s="25">
        <f t="shared" si="21"/>
        <v>6.05</v>
      </c>
      <c r="E37" s="25">
        <f t="shared" si="21"/>
        <v>0</v>
      </c>
      <c r="F37" s="25">
        <f t="shared" si="21"/>
        <v>0</v>
      </c>
      <c r="G37" s="25">
        <f t="shared" si="21"/>
        <v>9.25</v>
      </c>
      <c r="H37" s="25">
        <f t="shared" si="21"/>
        <v>8.4</v>
      </c>
      <c r="I37" s="25">
        <f t="shared" si="21"/>
        <v>6</v>
      </c>
      <c r="J37" s="25">
        <f t="shared" si="21"/>
        <v>8.0500000000000007</v>
      </c>
      <c r="K37" s="25">
        <f t="shared" si="21"/>
        <v>6</v>
      </c>
      <c r="L37" s="25">
        <f t="shared" si="21"/>
        <v>0</v>
      </c>
      <c r="M37" s="25">
        <f t="shared" si="21"/>
        <v>0</v>
      </c>
      <c r="N37" s="25">
        <f t="shared" si="21"/>
        <v>8.35</v>
      </c>
      <c r="O37" s="25">
        <f t="shared" si="21"/>
        <v>8.4499999999999993</v>
      </c>
      <c r="P37" s="25">
        <f t="shared" si="21"/>
        <v>9.15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0</v>
      </c>
      <c r="C38" s="22">
        <f t="shared" si="22"/>
        <v>3.8194444444444475E-2</v>
      </c>
      <c r="D38" s="22">
        <f t="shared" si="22"/>
        <v>-7.9861111111111105E-2</v>
      </c>
      <c r="E38" s="22">
        <f t="shared" si="22"/>
        <v>0</v>
      </c>
      <c r="F38" s="22">
        <f t="shared" si="22"/>
        <v>0</v>
      </c>
      <c r="G38" s="22">
        <f t="shared" si="22"/>
        <v>5.9027777777777901E-2</v>
      </c>
      <c r="H38" s="22">
        <f t="shared" si="22"/>
        <v>2.7777777777777735E-2</v>
      </c>
      <c r="I38" s="22">
        <f t="shared" si="22"/>
        <v>-8.3333333333333259E-2</v>
      </c>
      <c r="J38" s="22">
        <f t="shared" si="22"/>
        <v>3.4722222222222654E-3</v>
      </c>
      <c r="K38" s="22">
        <f t="shared" si="22"/>
        <v>-8.3333333333333259E-2</v>
      </c>
      <c r="L38" s="22">
        <f t="shared" si="22"/>
        <v>0</v>
      </c>
      <c r="M38" s="22">
        <f t="shared" si="22"/>
        <v>0</v>
      </c>
      <c r="N38" s="22">
        <f t="shared" si="22"/>
        <v>2.4305555555555636E-2</v>
      </c>
      <c r="O38" s="22">
        <f t="shared" si="22"/>
        <v>3.1250000000000056E-2</v>
      </c>
      <c r="P38" s="22">
        <f t="shared" si="22"/>
        <v>5.208333333333337E-2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0</v>
      </c>
      <c r="C39" s="26">
        <f t="shared" ref="C39:P39" si="23">SIGN(C38)*(HOUR(ABS(C38))+MINUTE(ABS(C38))/100)</f>
        <v>0.55000000000000004</v>
      </c>
      <c r="D39" s="26">
        <f t="shared" si="23"/>
        <v>-1.55</v>
      </c>
      <c r="E39" s="26">
        <f t="shared" si="23"/>
        <v>0</v>
      </c>
      <c r="F39" s="26">
        <f t="shared" si="23"/>
        <v>0</v>
      </c>
      <c r="G39" s="26">
        <f t="shared" si="23"/>
        <v>1.25</v>
      </c>
      <c r="H39" s="26">
        <f t="shared" si="23"/>
        <v>0.4</v>
      </c>
      <c r="I39" s="26">
        <f t="shared" si="23"/>
        <v>-2</v>
      </c>
      <c r="J39" s="26">
        <f t="shared" si="23"/>
        <v>0.05</v>
      </c>
      <c r="K39" s="26">
        <f t="shared" si="23"/>
        <v>-2</v>
      </c>
      <c r="L39" s="26">
        <f t="shared" si="23"/>
        <v>0</v>
      </c>
      <c r="M39" s="26">
        <f t="shared" si="23"/>
        <v>0</v>
      </c>
      <c r="N39" s="26">
        <f t="shared" si="23"/>
        <v>0.35</v>
      </c>
      <c r="O39" s="26">
        <f t="shared" si="23"/>
        <v>0.45</v>
      </c>
      <c r="P39" s="27">
        <f t="shared" si="23"/>
        <v>1.1499999999999999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-21.465277777777775</v>
      </c>
      <c r="C40" s="22">
        <f t="shared" ref="C40:P40" si="24">C38+B40</f>
        <v>-21.427083333333332</v>
      </c>
      <c r="D40" s="22">
        <f t="shared" si="24"/>
        <v>-21.506944444444443</v>
      </c>
      <c r="E40" s="22">
        <f t="shared" si="24"/>
        <v>-21.506944444444443</v>
      </c>
      <c r="F40" s="22">
        <f t="shared" si="24"/>
        <v>-21.506944444444443</v>
      </c>
      <c r="G40" s="22">
        <f t="shared" si="24"/>
        <v>-21.447916666666664</v>
      </c>
      <c r="H40" s="22">
        <f t="shared" si="24"/>
        <v>-21.420138888888886</v>
      </c>
      <c r="I40" s="22">
        <f t="shared" si="24"/>
        <v>-21.503472222222218</v>
      </c>
      <c r="J40" s="22">
        <f t="shared" si="24"/>
        <v>-21.499999999999996</v>
      </c>
      <c r="K40" s="22">
        <f t="shared" si="24"/>
        <v>-21.583333333333329</v>
      </c>
      <c r="L40" s="22">
        <f t="shared" si="24"/>
        <v>-21.583333333333329</v>
      </c>
      <c r="M40" s="22">
        <f t="shared" si="24"/>
        <v>-21.583333333333329</v>
      </c>
      <c r="N40" s="22">
        <f t="shared" si="24"/>
        <v>-21.559027777777771</v>
      </c>
      <c r="O40" s="22">
        <f t="shared" si="24"/>
        <v>-21.527777777777771</v>
      </c>
      <c r="P40" s="66">
        <f t="shared" si="24"/>
        <v>-21.475694444444439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-515.1</v>
      </c>
      <c r="C41" s="28">
        <f t="shared" ref="C41:P41" si="25">SIGN(C40)*(DAY(ABS(C40))*24+HOUR(ABS(C40))+MINUTE(ABS(C40))/100)</f>
        <v>-514.15</v>
      </c>
      <c r="D41" s="28">
        <f t="shared" si="25"/>
        <v>-516.1</v>
      </c>
      <c r="E41" s="28">
        <f t="shared" si="25"/>
        <v>-516.1</v>
      </c>
      <c r="F41" s="28">
        <f t="shared" si="25"/>
        <v>-516.1</v>
      </c>
      <c r="G41" s="28">
        <f t="shared" si="25"/>
        <v>-514.45000000000005</v>
      </c>
      <c r="H41" s="28">
        <f t="shared" si="25"/>
        <v>-514.04999999999995</v>
      </c>
      <c r="I41" s="28">
        <f t="shared" si="25"/>
        <v>-516.04999999999995</v>
      </c>
      <c r="J41" s="28">
        <f t="shared" si="25"/>
        <v>-516</v>
      </c>
      <c r="K41" s="28">
        <f t="shared" si="25"/>
        <v>-518</v>
      </c>
      <c r="L41" s="28">
        <f t="shared" si="25"/>
        <v>-518</v>
      </c>
      <c r="M41" s="28">
        <f t="shared" si="25"/>
        <v>-518</v>
      </c>
      <c r="N41" s="28">
        <f t="shared" si="25"/>
        <v>-517.25</v>
      </c>
      <c r="O41" s="28">
        <f t="shared" si="25"/>
        <v>-516.4</v>
      </c>
      <c r="P41" s="28">
        <f t="shared" si="25"/>
        <v>-515.25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45428</v>
      </c>
      <c r="C43" s="16">
        <f t="shared" si="27"/>
        <v>45429</v>
      </c>
      <c r="D43" s="16">
        <f t="shared" si="27"/>
        <v>45430</v>
      </c>
      <c r="E43" s="16">
        <f t="shared" si="27"/>
        <v>45431</v>
      </c>
      <c r="F43" s="16">
        <f t="shared" si="27"/>
        <v>45432</v>
      </c>
      <c r="G43" s="16">
        <f t="shared" si="27"/>
        <v>45433</v>
      </c>
      <c r="H43" s="16">
        <f t="shared" si="27"/>
        <v>45434</v>
      </c>
      <c r="I43" s="16">
        <f t="shared" si="27"/>
        <v>45435</v>
      </c>
      <c r="J43" s="16">
        <f t="shared" si="27"/>
        <v>45436</v>
      </c>
      <c r="K43" s="16">
        <f t="shared" si="27"/>
        <v>45437</v>
      </c>
      <c r="L43" s="16">
        <f t="shared" si="27"/>
        <v>45438</v>
      </c>
      <c r="M43" s="16">
        <f t="shared" si="27"/>
        <v>45439</v>
      </c>
      <c r="N43" s="16">
        <f t="shared" si="27"/>
        <v>45440</v>
      </c>
      <c r="O43" s="16">
        <f>IF(MONTH($B$9+COLUMN(O45)+13)=MONTH($B$9),$B$9+COLUMN(O45)+13,"")</f>
        <v>45441</v>
      </c>
      <c r="P43" s="16">
        <f>IF(MONTH($B$9+COLUMN(P45)+13)=MONTH($B$9),$B$9+COLUMN(P45)+13,"")</f>
        <v>45442</v>
      </c>
      <c r="Q43" s="16">
        <f>IF(MONTH($B$9+COLUMN(Q45)+13)=MONTH($B$9),$B$9+COLUMN(Q45)+13,"")</f>
        <v>45443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45428</v>
      </c>
      <c r="C44" s="45">
        <f t="shared" si="28"/>
        <v>45429</v>
      </c>
      <c r="D44" s="45">
        <f t="shared" si="28"/>
        <v>45430</v>
      </c>
      <c r="E44" s="45">
        <f t="shared" si="28"/>
        <v>45431</v>
      </c>
      <c r="F44" s="45">
        <f t="shared" si="28"/>
        <v>45432</v>
      </c>
      <c r="G44" s="45">
        <f t="shared" si="28"/>
        <v>45433</v>
      </c>
      <c r="H44" s="45">
        <f t="shared" si="28"/>
        <v>45434</v>
      </c>
      <c r="I44" s="45">
        <f t="shared" si="28"/>
        <v>45435</v>
      </c>
      <c r="J44" s="45">
        <f t="shared" si="28"/>
        <v>45436</v>
      </c>
      <c r="K44" s="45">
        <f t="shared" si="28"/>
        <v>45437</v>
      </c>
      <c r="L44" s="45">
        <f t="shared" si="28"/>
        <v>45438</v>
      </c>
      <c r="M44" s="45">
        <f t="shared" si="28"/>
        <v>45439</v>
      </c>
      <c r="N44" s="45">
        <f t="shared" si="28"/>
        <v>45440</v>
      </c>
      <c r="O44" s="45">
        <f t="shared" si="28"/>
        <v>45441</v>
      </c>
      <c r="P44" s="45">
        <f t="shared" si="28"/>
        <v>45442</v>
      </c>
      <c r="Q44" s="45">
        <f t="shared" si="28"/>
        <v>45443</v>
      </c>
    </row>
    <row r="45" spans="1:17" ht="16.149999999999999" customHeight="1" x14ac:dyDescent="0.2">
      <c r="A45" s="6" t="s">
        <v>19</v>
      </c>
      <c r="B45" s="29">
        <v>7.15</v>
      </c>
      <c r="C45" s="29">
        <v>7.15</v>
      </c>
      <c r="D45" s="29"/>
      <c r="E45" s="29"/>
      <c r="F45" s="29">
        <v>7.1</v>
      </c>
      <c r="G45" s="29">
        <v>7.2</v>
      </c>
      <c r="H45" s="29">
        <v>8.3000000000000007</v>
      </c>
      <c r="I45" s="29">
        <v>7</v>
      </c>
      <c r="J45" s="29">
        <v>7.05</v>
      </c>
      <c r="K45" s="29"/>
      <c r="L45" s="29"/>
      <c r="M45" s="29">
        <v>7</v>
      </c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>
        <v>15.55</v>
      </c>
      <c r="C46" s="29">
        <v>13.15</v>
      </c>
      <c r="D46" s="29"/>
      <c r="E46" s="29"/>
      <c r="F46" s="29">
        <v>17.2</v>
      </c>
      <c r="G46" s="29">
        <v>16.149999999999999</v>
      </c>
      <c r="H46" s="29">
        <v>15</v>
      </c>
      <c r="I46" s="29">
        <v>17.350000000000001</v>
      </c>
      <c r="J46" s="29">
        <v>13.05</v>
      </c>
      <c r="K46" s="29"/>
      <c r="L46" s="29"/>
      <c r="M46" s="29">
        <v>16.05</v>
      </c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v>0</v>
      </c>
      <c r="D47" s="68">
        <f t="shared" si="29"/>
        <v>0</v>
      </c>
      <c r="E47" s="68">
        <f t="shared" si="29"/>
        <v>0</v>
      </c>
      <c r="F47" s="68"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8</v>
      </c>
      <c r="O47" s="68">
        <f t="shared" si="29"/>
        <v>8</v>
      </c>
      <c r="P47" s="68">
        <f t="shared" si="29"/>
        <v>0</v>
      </c>
      <c r="Q47" s="68">
        <f t="shared" si="29"/>
        <v>8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 t="s">
        <v>85</v>
      </c>
      <c r="I48" s="30"/>
      <c r="J48" s="30"/>
      <c r="K48" s="30"/>
      <c r="L48" s="30"/>
      <c r="M48" s="30"/>
      <c r="N48" s="30" t="s">
        <v>83</v>
      </c>
      <c r="O48" s="30" t="s">
        <v>83</v>
      </c>
      <c r="P48" s="30" t="s">
        <v>23</v>
      </c>
      <c r="Q48" s="30" t="s">
        <v>83</v>
      </c>
    </row>
    <row r="49" spans="1:18" ht="16.149999999999999" customHeight="1" x14ac:dyDescent="0.2">
      <c r="A49" s="6" t="s">
        <v>24</v>
      </c>
      <c r="B49" s="29">
        <v>0.3</v>
      </c>
      <c r="C49" s="29">
        <v>0</v>
      </c>
      <c r="D49" s="29"/>
      <c r="E49" s="29"/>
      <c r="F49" s="29">
        <v>0.3</v>
      </c>
      <c r="G49" s="29">
        <v>0.3</v>
      </c>
      <c r="H49" s="29"/>
      <c r="I49" s="29">
        <v>0.3</v>
      </c>
      <c r="J49" s="29">
        <v>0</v>
      </c>
      <c r="K49" s="29"/>
      <c r="L49" s="29"/>
      <c r="M49" s="29">
        <v>0.3</v>
      </c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 t="shared" si="30"/>
        <v>8</v>
      </c>
      <c r="D51" s="18">
        <f t="shared" si="30"/>
        <v>0</v>
      </c>
      <c r="E51" s="18">
        <f t="shared" si="30"/>
        <v>0</v>
      </c>
      <c r="F51" s="18">
        <f t="shared" si="30"/>
        <v>8</v>
      </c>
      <c r="G51" s="18">
        <f t="shared" si="30"/>
        <v>8</v>
      </c>
      <c r="H51" s="18">
        <f t="shared" si="30"/>
        <v>8</v>
      </c>
      <c r="I51" s="18">
        <f t="shared" si="30"/>
        <v>8</v>
      </c>
      <c r="J51" s="18">
        <f t="shared" si="30"/>
        <v>8</v>
      </c>
      <c r="K51" s="18">
        <f t="shared" si="30"/>
        <v>0</v>
      </c>
      <c r="L51" s="18">
        <f t="shared" si="30"/>
        <v>0</v>
      </c>
      <c r="M51" s="18">
        <f t="shared" si="30"/>
        <v>8</v>
      </c>
      <c r="N51" s="18">
        <f t="shared" si="30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8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0.30208333333333331</v>
      </c>
      <c r="C55" s="20">
        <f t="shared" si="34"/>
        <v>0.30208333333333331</v>
      </c>
      <c r="D55" s="20">
        <f t="shared" si="34"/>
        <v>0</v>
      </c>
      <c r="E55" s="20">
        <f t="shared" si="34"/>
        <v>0</v>
      </c>
      <c r="F55" s="21">
        <f t="shared" si="34"/>
        <v>0.2986111111111111</v>
      </c>
      <c r="G55" s="20">
        <f t="shared" si="34"/>
        <v>0.30555555555555552</v>
      </c>
      <c r="H55" s="20">
        <f t="shared" si="34"/>
        <v>0.35416666666666669</v>
      </c>
      <c r="I55" s="20">
        <f t="shared" si="34"/>
        <v>0.29166666666666669</v>
      </c>
      <c r="J55" s="20">
        <f t="shared" si="34"/>
        <v>0.2951388888888889</v>
      </c>
      <c r="K55" s="20">
        <f t="shared" si="34"/>
        <v>0</v>
      </c>
      <c r="L55" s="20">
        <f t="shared" si="34"/>
        <v>0</v>
      </c>
      <c r="M55" s="20">
        <f t="shared" si="34"/>
        <v>0.29166666666666669</v>
      </c>
      <c r="N55" s="20">
        <f t="shared" si="34"/>
        <v>0</v>
      </c>
      <c r="O55" s="20">
        <f t="shared" si="34"/>
        <v>0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0.30208333333333331</v>
      </c>
      <c r="C56" s="56">
        <f>IF(C55&lt;$J$9,$J$9,C55)</f>
        <v>0.30208333333333331</v>
      </c>
      <c r="D56" s="56">
        <f t="shared" ref="D56:Q56" si="35">IF(AND(D55&gt;0,D55&lt;$J$9),$J$9,D55)</f>
        <v>0</v>
      </c>
      <c r="E56" s="56">
        <f t="shared" si="35"/>
        <v>0</v>
      </c>
      <c r="F56" s="56">
        <f t="shared" si="35"/>
        <v>0.2986111111111111</v>
      </c>
      <c r="G56" s="56">
        <f t="shared" si="35"/>
        <v>0.30555555555555552</v>
      </c>
      <c r="H56" s="56">
        <f t="shared" si="35"/>
        <v>0.35416666666666669</v>
      </c>
      <c r="I56" s="56">
        <f t="shared" si="35"/>
        <v>0.29166666666666669</v>
      </c>
      <c r="J56" s="56">
        <f t="shared" si="35"/>
        <v>0.2951388888888889</v>
      </c>
      <c r="K56" s="56">
        <f t="shared" si="35"/>
        <v>0</v>
      </c>
      <c r="L56" s="56">
        <f t="shared" si="35"/>
        <v>0</v>
      </c>
      <c r="M56" s="56">
        <f t="shared" si="35"/>
        <v>0.29166666666666669</v>
      </c>
      <c r="N56" s="56">
        <f t="shared" si="35"/>
        <v>0</v>
      </c>
      <c r="O56" s="56">
        <f t="shared" si="35"/>
        <v>0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0.66319444444444442</v>
      </c>
      <c r="C57" s="20">
        <f t="shared" si="36"/>
        <v>0.55208333333333337</v>
      </c>
      <c r="D57" s="20">
        <f t="shared" si="36"/>
        <v>0</v>
      </c>
      <c r="E57" s="20">
        <f t="shared" si="36"/>
        <v>0</v>
      </c>
      <c r="F57" s="20">
        <f t="shared" si="36"/>
        <v>0.72222222222222221</v>
      </c>
      <c r="G57" s="20">
        <f t="shared" si="36"/>
        <v>0.67708333333333337</v>
      </c>
      <c r="H57" s="20">
        <f t="shared" si="36"/>
        <v>0.625</v>
      </c>
      <c r="I57" s="20">
        <f t="shared" si="36"/>
        <v>0.73263888888888884</v>
      </c>
      <c r="J57" s="20">
        <f t="shared" si="36"/>
        <v>0.54513888888888895</v>
      </c>
      <c r="K57" s="20">
        <f t="shared" si="36"/>
        <v>0</v>
      </c>
      <c r="L57" s="20">
        <f t="shared" si="36"/>
        <v>0</v>
      </c>
      <c r="M57" s="20">
        <f t="shared" si="36"/>
        <v>0.67013888888888884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0.66319444444444442</v>
      </c>
      <c r="C58" s="56">
        <f t="shared" si="37"/>
        <v>0.55208333333333337</v>
      </c>
      <c r="D58" s="56">
        <f t="shared" si="37"/>
        <v>0</v>
      </c>
      <c r="E58" s="56">
        <f t="shared" si="37"/>
        <v>0</v>
      </c>
      <c r="F58" s="56">
        <f t="shared" si="37"/>
        <v>0.72222222222222221</v>
      </c>
      <c r="G58" s="56">
        <f t="shared" si="37"/>
        <v>0.67708333333333337</v>
      </c>
      <c r="H58" s="56">
        <f t="shared" si="37"/>
        <v>0.625</v>
      </c>
      <c r="I58" s="56">
        <f t="shared" si="37"/>
        <v>0.73263888888888884</v>
      </c>
      <c r="J58" s="56">
        <f t="shared" si="37"/>
        <v>0.54513888888888895</v>
      </c>
      <c r="K58" s="56">
        <f t="shared" si="37"/>
        <v>0</v>
      </c>
      <c r="L58" s="56">
        <f t="shared" si="37"/>
        <v>0</v>
      </c>
      <c r="M58" s="56">
        <f t="shared" si="37"/>
        <v>0.67013888888888884</v>
      </c>
      <c r="N58" s="56">
        <f t="shared" si="37"/>
        <v>0</v>
      </c>
      <c r="O58" s="56">
        <f t="shared" si="37"/>
        <v>0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0.33333333333333331</v>
      </c>
      <c r="O59" s="20">
        <f t="shared" si="38"/>
        <v>0.33333333333333331</v>
      </c>
      <c r="P59" s="20">
        <f t="shared" si="38"/>
        <v>0</v>
      </c>
      <c r="Q59" s="20">
        <f t="shared" si="38"/>
        <v>0.33333333333333331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2.0833333333333332E-2</v>
      </c>
      <c r="C60" s="20">
        <f t="shared" si="39"/>
        <v>0</v>
      </c>
      <c r="D60" s="20">
        <f t="shared" si="39"/>
        <v>0</v>
      </c>
      <c r="E60" s="20">
        <f t="shared" si="39"/>
        <v>0</v>
      </c>
      <c r="F60" s="20">
        <f t="shared" si="39"/>
        <v>2.0833333333333332E-2</v>
      </c>
      <c r="G60" s="20">
        <f t="shared" si="39"/>
        <v>2.0833333333333332E-2</v>
      </c>
      <c r="H60" s="20">
        <f t="shared" si="39"/>
        <v>0</v>
      </c>
      <c r="I60" s="20">
        <f t="shared" si="39"/>
        <v>2.0833333333333332E-2</v>
      </c>
      <c r="J60" s="20">
        <f t="shared" si="39"/>
        <v>0</v>
      </c>
      <c r="K60" s="20">
        <f t="shared" si="39"/>
        <v>0</v>
      </c>
      <c r="L60" s="20">
        <f t="shared" si="39"/>
        <v>0</v>
      </c>
      <c r="M60" s="20">
        <f t="shared" si="39"/>
        <v>2.0833333333333332E-2</v>
      </c>
      <c r="N60" s="20">
        <f t="shared" si="39"/>
        <v>0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0.33333333333333331</v>
      </c>
      <c r="D61" s="20">
        <f t="shared" si="40"/>
        <v>0</v>
      </c>
      <c r="E61" s="20">
        <f t="shared" si="40"/>
        <v>0</v>
      </c>
      <c r="F61" s="21">
        <f t="shared" si="40"/>
        <v>0.33333333333333331</v>
      </c>
      <c r="G61" s="20">
        <f t="shared" si="40"/>
        <v>0.33333333333333331</v>
      </c>
      <c r="H61" s="20">
        <f t="shared" si="40"/>
        <v>0.33333333333333331</v>
      </c>
      <c r="I61" s="20">
        <f t="shared" si="40"/>
        <v>0.33333333333333331</v>
      </c>
      <c r="J61" s="20">
        <f t="shared" si="40"/>
        <v>0.33333333333333331</v>
      </c>
      <c r="K61" s="20">
        <f t="shared" si="40"/>
        <v>0</v>
      </c>
      <c r="L61" s="20">
        <f t="shared" si="40"/>
        <v>0</v>
      </c>
      <c r="M61" s="20">
        <f t="shared" si="40"/>
        <v>0.33333333333333331</v>
      </c>
      <c r="N61" s="20">
        <f t="shared" si="40"/>
        <v>0.33333333333333331</v>
      </c>
      <c r="O61" s="20">
        <f t="shared" si="40"/>
        <v>0.33333333333333331</v>
      </c>
      <c r="P61" s="20">
        <f t="shared" si="40"/>
        <v>0</v>
      </c>
      <c r="Q61" s="20">
        <f t="shared" si="40"/>
        <v>0.33333333333333331</v>
      </c>
    </row>
    <row r="62" spans="1:18" ht="15" hidden="1" customHeight="1" x14ac:dyDescent="0.2">
      <c r="A62" s="17" t="s">
        <v>32</v>
      </c>
      <c r="B62" s="66">
        <f>B61+P30</f>
        <v>3.666666666666667</v>
      </c>
      <c r="C62" s="22">
        <f>B62+C61</f>
        <v>4</v>
      </c>
      <c r="D62" s="22">
        <f t="shared" ref="D62:Q62" si="41">C62+D61</f>
        <v>4</v>
      </c>
      <c r="E62" s="22">
        <f t="shared" si="41"/>
        <v>4</v>
      </c>
      <c r="F62" s="22">
        <f t="shared" si="41"/>
        <v>4.333333333333333</v>
      </c>
      <c r="G62" s="22">
        <f t="shared" si="41"/>
        <v>4.6666666666666661</v>
      </c>
      <c r="H62" s="22">
        <f t="shared" si="41"/>
        <v>4.9999999999999991</v>
      </c>
      <c r="I62" s="22">
        <f t="shared" si="41"/>
        <v>5.3333333333333321</v>
      </c>
      <c r="J62" s="22">
        <f t="shared" si="41"/>
        <v>5.6666666666666652</v>
      </c>
      <c r="K62" s="22">
        <f t="shared" si="41"/>
        <v>5.6666666666666652</v>
      </c>
      <c r="L62" s="22">
        <f t="shared" si="41"/>
        <v>5.6666666666666652</v>
      </c>
      <c r="M62" s="22">
        <f t="shared" si="41"/>
        <v>5.9999999999999982</v>
      </c>
      <c r="N62" s="22">
        <f t="shared" si="41"/>
        <v>6.3333333333333313</v>
      </c>
      <c r="O62" s="22">
        <f t="shared" si="41"/>
        <v>6.6666666666666643</v>
      </c>
      <c r="P62" s="22">
        <f t="shared" si="41"/>
        <v>6.6666666666666643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0.3611111111111111</v>
      </c>
      <c r="C63" s="22">
        <f t="shared" si="42"/>
        <v>0.25000000000000006</v>
      </c>
      <c r="D63" s="22">
        <f t="shared" si="42"/>
        <v>0</v>
      </c>
      <c r="E63" s="22">
        <f t="shared" si="42"/>
        <v>0</v>
      </c>
      <c r="F63" s="22">
        <f t="shared" si="42"/>
        <v>0.4236111111111111</v>
      </c>
      <c r="G63" s="22">
        <f t="shared" si="42"/>
        <v>0.37152777777777785</v>
      </c>
      <c r="H63" s="22">
        <f t="shared" si="42"/>
        <v>0.27083333333333331</v>
      </c>
      <c r="I63" s="22">
        <f t="shared" si="42"/>
        <v>0.44097222222222215</v>
      </c>
      <c r="J63" s="22">
        <f t="shared" si="42"/>
        <v>0.25000000000000006</v>
      </c>
      <c r="K63" s="22">
        <f t="shared" si="42"/>
        <v>0</v>
      </c>
      <c r="L63" s="22">
        <f t="shared" si="42"/>
        <v>0</v>
      </c>
      <c r="M63" s="22">
        <f t="shared" si="42"/>
        <v>0.37847222222222215</v>
      </c>
      <c r="N63" s="22">
        <f t="shared" si="42"/>
        <v>0</v>
      </c>
      <c r="O63" s="22">
        <f t="shared" si="42"/>
        <v>0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2.0833333333333332E-2</v>
      </c>
      <c r="C64" s="74">
        <f t="shared" si="43"/>
        <v>0</v>
      </c>
      <c r="D64" s="74">
        <f t="shared" si="43"/>
        <v>0</v>
      </c>
      <c r="E64" s="74">
        <f t="shared" si="43"/>
        <v>0</v>
      </c>
      <c r="F64" s="74">
        <f t="shared" si="43"/>
        <v>3.125E-2</v>
      </c>
      <c r="G64" s="74">
        <f t="shared" si="43"/>
        <v>2.0833333333333332E-2</v>
      </c>
      <c r="H64" s="74">
        <f t="shared" si="43"/>
        <v>2.0833333333333332E-2</v>
      </c>
      <c r="I64" s="74">
        <f t="shared" si="43"/>
        <v>3.125E-2</v>
      </c>
      <c r="J64" s="74">
        <f t="shared" si="43"/>
        <v>0</v>
      </c>
      <c r="K64" s="74">
        <f t="shared" si="43"/>
        <v>0</v>
      </c>
      <c r="L64" s="74">
        <f t="shared" si="43"/>
        <v>0</v>
      </c>
      <c r="M64" s="74">
        <f t="shared" si="43"/>
        <v>2.0833333333333332E-2</v>
      </c>
      <c r="N64" s="74">
        <f t="shared" si="43"/>
        <v>0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0.3</v>
      </c>
      <c r="C65" s="75">
        <f t="shared" si="44"/>
        <v>0</v>
      </c>
      <c r="D65" s="75">
        <f t="shared" si="44"/>
        <v>0</v>
      </c>
      <c r="E65" s="75">
        <f t="shared" si="44"/>
        <v>0</v>
      </c>
      <c r="F65" s="75">
        <f t="shared" si="44"/>
        <v>0.45</v>
      </c>
      <c r="G65" s="75">
        <f t="shared" si="44"/>
        <v>0.3</v>
      </c>
      <c r="H65" s="75">
        <f t="shared" si="44"/>
        <v>0.3</v>
      </c>
      <c r="I65" s="75">
        <f t="shared" si="44"/>
        <v>0.45</v>
      </c>
      <c r="J65" s="75">
        <f t="shared" si="44"/>
        <v>0</v>
      </c>
      <c r="K65" s="75">
        <f t="shared" si="44"/>
        <v>0</v>
      </c>
      <c r="L65" s="75">
        <f t="shared" si="44"/>
        <v>0</v>
      </c>
      <c r="M65" s="75">
        <f t="shared" si="44"/>
        <v>0.3</v>
      </c>
      <c r="N65" s="75">
        <f t="shared" si="44"/>
        <v>0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2.0833333333333332E-2</v>
      </c>
      <c r="C66" s="76">
        <f t="shared" ref="C66:P66" si="45">TIME(INT(C65),(C65-INT(C65))*100,0)</f>
        <v>0</v>
      </c>
      <c r="D66" s="76">
        <f t="shared" si="45"/>
        <v>0</v>
      </c>
      <c r="E66" s="76">
        <f t="shared" si="45"/>
        <v>0</v>
      </c>
      <c r="F66" s="76">
        <f t="shared" si="45"/>
        <v>3.125E-2</v>
      </c>
      <c r="G66" s="76">
        <f t="shared" si="45"/>
        <v>2.0833333333333332E-2</v>
      </c>
      <c r="H66" s="76">
        <f t="shared" si="45"/>
        <v>2.0833333333333332E-2</v>
      </c>
      <c r="I66" s="76">
        <f t="shared" si="45"/>
        <v>3.125E-2</v>
      </c>
      <c r="J66" s="76">
        <f t="shared" si="45"/>
        <v>0</v>
      </c>
      <c r="K66" s="76">
        <f t="shared" si="45"/>
        <v>0</v>
      </c>
      <c r="L66" s="76">
        <f t="shared" si="45"/>
        <v>0</v>
      </c>
      <c r="M66" s="76">
        <f t="shared" si="45"/>
        <v>2.0833333333333332E-2</v>
      </c>
      <c r="N66" s="76">
        <f t="shared" si="45"/>
        <v>0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0.34027777777777779</v>
      </c>
      <c r="C67" s="22">
        <f t="shared" ref="C67:P67" si="46">IF(C52=1,0,IF(C58&gt;C56,C58-C56-C66+C59,C59))</f>
        <v>0.25000000000000006</v>
      </c>
      <c r="D67" s="22">
        <f t="shared" si="46"/>
        <v>0</v>
      </c>
      <c r="E67" s="22">
        <f t="shared" si="46"/>
        <v>0</v>
      </c>
      <c r="F67" s="22">
        <f t="shared" si="46"/>
        <v>0.3923611111111111</v>
      </c>
      <c r="G67" s="22">
        <f t="shared" si="46"/>
        <v>0.35069444444444453</v>
      </c>
      <c r="H67" s="22">
        <f t="shared" si="46"/>
        <v>0.24999999999999997</v>
      </c>
      <c r="I67" s="22">
        <f t="shared" si="46"/>
        <v>0.40972222222222215</v>
      </c>
      <c r="J67" s="22">
        <f t="shared" si="46"/>
        <v>0.25000000000000006</v>
      </c>
      <c r="K67" s="22">
        <f t="shared" si="46"/>
        <v>0</v>
      </c>
      <c r="L67" s="22">
        <f t="shared" si="46"/>
        <v>0</v>
      </c>
      <c r="M67" s="22">
        <f t="shared" si="46"/>
        <v>0.35763888888888884</v>
      </c>
      <c r="N67" s="22">
        <f t="shared" si="46"/>
        <v>0.33333333333333331</v>
      </c>
      <c r="O67" s="22">
        <f t="shared" si="46"/>
        <v>0.33333333333333331</v>
      </c>
      <c r="P67" s="22">
        <f t="shared" si="46"/>
        <v>0</v>
      </c>
      <c r="Q67" s="22">
        <f>IF(Q52=1,0,IF(Q58&gt;Q56,Q58-Q56-Q66+Q59,Q59))</f>
        <v>0.33333333333333331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0.34027777777777779</v>
      </c>
      <c r="C68" s="57">
        <f t="shared" si="47"/>
        <v>0.25000000000000006</v>
      </c>
      <c r="D68" s="57">
        <f t="shared" si="47"/>
        <v>0</v>
      </c>
      <c r="E68" s="57">
        <f t="shared" si="47"/>
        <v>0</v>
      </c>
      <c r="F68" s="57">
        <f t="shared" si="47"/>
        <v>0.3923611111111111</v>
      </c>
      <c r="G68" s="57">
        <f t="shared" si="47"/>
        <v>0.35069444444444453</v>
      </c>
      <c r="H68" s="57">
        <f t="shared" si="47"/>
        <v>0.24999999999999997</v>
      </c>
      <c r="I68" s="57">
        <f t="shared" si="47"/>
        <v>0.40972222222222215</v>
      </c>
      <c r="J68" s="57">
        <f t="shared" si="47"/>
        <v>0.25000000000000006</v>
      </c>
      <c r="K68" s="57">
        <f t="shared" si="47"/>
        <v>0</v>
      </c>
      <c r="L68" s="57">
        <f t="shared" si="47"/>
        <v>0</v>
      </c>
      <c r="M68" s="57">
        <f t="shared" si="47"/>
        <v>0.35763888888888884</v>
      </c>
      <c r="N68" s="57">
        <f t="shared" si="47"/>
        <v>0.33333333333333331</v>
      </c>
      <c r="O68" s="57">
        <f t="shared" si="47"/>
        <v>0.33333333333333331</v>
      </c>
      <c r="P68" s="57">
        <f t="shared" si="47"/>
        <v>0</v>
      </c>
      <c r="Q68" s="57">
        <f t="shared" si="47"/>
        <v>0.33333333333333331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8.1</v>
      </c>
      <c r="C69" s="25">
        <f t="shared" ref="C69:Q69" si="48">HOUR(C68)+MINUTE(C68)/100</f>
        <v>6</v>
      </c>
      <c r="D69" s="25">
        <f t="shared" si="48"/>
        <v>0</v>
      </c>
      <c r="E69" s="25">
        <f t="shared" si="48"/>
        <v>0</v>
      </c>
      <c r="F69" s="25">
        <f t="shared" si="48"/>
        <v>9.25</v>
      </c>
      <c r="G69" s="25">
        <f t="shared" si="48"/>
        <v>8.25</v>
      </c>
      <c r="H69" s="25">
        <f t="shared" si="48"/>
        <v>6</v>
      </c>
      <c r="I69" s="25">
        <f t="shared" si="48"/>
        <v>9.5</v>
      </c>
      <c r="J69" s="25">
        <f t="shared" si="48"/>
        <v>6</v>
      </c>
      <c r="K69" s="25">
        <f t="shared" si="48"/>
        <v>0</v>
      </c>
      <c r="L69" s="25">
        <f t="shared" si="48"/>
        <v>0</v>
      </c>
      <c r="M69" s="25">
        <f t="shared" si="48"/>
        <v>8.35</v>
      </c>
      <c r="N69" s="25">
        <f t="shared" si="48"/>
        <v>8</v>
      </c>
      <c r="O69" s="25">
        <f t="shared" si="48"/>
        <v>8</v>
      </c>
      <c r="P69" s="25">
        <f t="shared" si="48"/>
        <v>0</v>
      </c>
      <c r="Q69" s="25">
        <f t="shared" si="48"/>
        <v>8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6.9444444444444753E-3</v>
      </c>
      <c r="C70" s="22">
        <f t="shared" si="49"/>
        <v>-8.3333333333333259E-2</v>
      </c>
      <c r="D70" s="22">
        <f t="shared" si="49"/>
        <v>0</v>
      </c>
      <c r="E70" s="22">
        <f t="shared" si="49"/>
        <v>0</v>
      </c>
      <c r="F70" s="22">
        <f t="shared" si="49"/>
        <v>5.902777777777779E-2</v>
      </c>
      <c r="G70" s="22">
        <f t="shared" si="49"/>
        <v>1.7361111111111216E-2</v>
      </c>
      <c r="H70" s="22">
        <f t="shared" si="49"/>
        <v>-8.3333333333333343E-2</v>
      </c>
      <c r="I70" s="22">
        <f t="shared" si="49"/>
        <v>7.638888888888884E-2</v>
      </c>
      <c r="J70" s="22">
        <f t="shared" si="49"/>
        <v>-8.3333333333333259E-2</v>
      </c>
      <c r="K70" s="22">
        <f t="shared" si="49"/>
        <v>0</v>
      </c>
      <c r="L70" s="22">
        <f t="shared" si="49"/>
        <v>0</v>
      </c>
      <c r="M70" s="22">
        <f t="shared" si="49"/>
        <v>2.4305555555555525E-2</v>
      </c>
      <c r="N70" s="22">
        <f t="shared" si="49"/>
        <v>0</v>
      </c>
      <c r="O70" s="22">
        <f t="shared" si="49"/>
        <v>0</v>
      </c>
      <c r="P70" s="22">
        <f t="shared" si="49"/>
        <v>0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0.1</v>
      </c>
      <c r="C71" s="26">
        <f t="shared" ref="C71:Q71" si="50">SIGN(C70)*(HOUR(ABS(C70))+MINUTE(ABS(C70))/100)</f>
        <v>-2</v>
      </c>
      <c r="D71" s="26">
        <f t="shared" si="50"/>
        <v>0</v>
      </c>
      <c r="E71" s="26">
        <f t="shared" si="50"/>
        <v>0</v>
      </c>
      <c r="F71" s="26">
        <f t="shared" si="50"/>
        <v>1.25</v>
      </c>
      <c r="G71" s="26">
        <f t="shared" si="50"/>
        <v>0.25</v>
      </c>
      <c r="H71" s="26">
        <f t="shared" si="50"/>
        <v>-2</v>
      </c>
      <c r="I71" s="26">
        <f t="shared" si="50"/>
        <v>1.5</v>
      </c>
      <c r="J71" s="26">
        <f t="shared" si="50"/>
        <v>-2</v>
      </c>
      <c r="K71" s="26">
        <f t="shared" si="50"/>
        <v>0</v>
      </c>
      <c r="L71" s="26">
        <f t="shared" si="50"/>
        <v>0</v>
      </c>
      <c r="M71" s="26">
        <f t="shared" si="50"/>
        <v>0.35</v>
      </c>
      <c r="N71" s="26">
        <f t="shared" si="50"/>
        <v>0</v>
      </c>
      <c r="O71" s="26">
        <f t="shared" si="50"/>
        <v>0</v>
      </c>
      <c r="P71" s="27">
        <f t="shared" si="50"/>
        <v>0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-21.468749999999996</v>
      </c>
      <c r="C72" s="22">
        <f t="shared" ref="C72:Q72" si="51">C70+B72</f>
        <v>-21.552083333333329</v>
      </c>
      <c r="D72" s="22">
        <f t="shared" si="51"/>
        <v>-21.552083333333329</v>
      </c>
      <c r="E72" s="22">
        <f t="shared" si="51"/>
        <v>-21.552083333333329</v>
      </c>
      <c r="F72" s="22">
        <f t="shared" si="51"/>
        <v>-21.49305555555555</v>
      </c>
      <c r="G72" s="22">
        <f t="shared" si="51"/>
        <v>-21.475694444444439</v>
      </c>
      <c r="H72" s="22">
        <f t="shared" si="51"/>
        <v>-21.559027777777771</v>
      </c>
      <c r="I72" s="22">
        <f t="shared" si="51"/>
        <v>-21.482638888888882</v>
      </c>
      <c r="J72" s="22">
        <f t="shared" si="51"/>
        <v>-21.565972222222214</v>
      </c>
      <c r="K72" s="22">
        <f t="shared" si="51"/>
        <v>-21.565972222222214</v>
      </c>
      <c r="L72" s="22">
        <f t="shared" si="51"/>
        <v>-21.565972222222214</v>
      </c>
      <c r="M72" s="22">
        <f t="shared" si="51"/>
        <v>-21.541666666666657</v>
      </c>
      <c r="N72" s="22">
        <f t="shared" si="51"/>
        <v>-21.541666666666657</v>
      </c>
      <c r="O72" s="22">
        <f t="shared" si="51"/>
        <v>-21.541666666666657</v>
      </c>
      <c r="P72" s="22">
        <f t="shared" si="51"/>
        <v>-21.541666666666657</v>
      </c>
      <c r="Q72" s="66">
        <f t="shared" si="51"/>
        <v>-21.541666666666657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-515.15</v>
      </c>
      <c r="C73" s="28">
        <f t="shared" ref="C73:Q73" si="52">SIGN(C72)*(DAY(ABS(C72))*24+HOUR(ABS(C72))+MINUTE(ABS(C72))/100)</f>
        <v>-517.15</v>
      </c>
      <c r="D73" s="28">
        <f t="shared" si="52"/>
        <v>-517.15</v>
      </c>
      <c r="E73" s="28">
        <f t="shared" si="52"/>
        <v>-517.15</v>
      </c>
      <c r="F73" s="28">
        <f t="shared" si="52"/>
        <v>-515.5</v>
      </c>
      <c r="G73" s="28">
        <f t="shared" si="52"/>
        <v>-515.25</v>
      </c>
      <c r="H73" s="28">
        <f t="shared" si="52"/>
        <v>-517.25</v>
      </c>
      <c r="I73" s="28">
        <f t="shared" si="52"/>
        <v>-515.35</v>
      </c>
      <c r="J73" s="28">
        <f t="shared" si="52"/>
        <v>-517.35</v>
      </c>
      <c r="K73" s="28">
        <f t="shared" si="52"/>
        <v>-517.35</v>
      </c>
      <c r="L73" s="28">
        <f t="shared" si="52"/>
        <v>-517.35</v>
      </c>
      <c r="M73" s="28">
        <f t="shared" si="52"/>
        <v>-517</v>
      </c>
      <c r="N73" s="28">
        <f t="shared" si="52"/>
        <v>-517</v>
      </c>
      <c r="O73" s="28">
        <f t="shared" si="52"/>
        <v>-517</v>
      </c>
      <c r="P73" s="28">
        <f t="shared" si="52"/>
        <v>-517</v>
      </c>
      <c r="Q73" s="28">
        <f t="shared" si="52"/>
        <v>-517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7559055118110237" right="0" top="0.16" bottom="0" header="0.16" footer="0"/>
  <pageSetup paperSize="9" orientation="landscape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2">
    <pageSetUpPr fitToPage="1"/>
  </sheetPr>
  <dimension ref="A1:AW61"/>
  <sheetViews>
    <sheetView showGridLines="0" workbookViewId="0">
      <selection activeCell="BB20" sqref="BB20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9" width="0" style="298" hidden="1" customWidth="1"/>
  </cols>
  <sheetData>
    <row r="1" spans="1:49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9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9" s="184" customFormat="1" ht="15.75" x14ac:dyDescent="0.25">
      <c r="A3" s="193" t="s">
        <v>115</v>
      </c>
      <c r="B3" s="286" t="str">
        <f>'04'!B4</f>
        <v>April</v>
      </c>
      <c r="C3" s="288"/>
      <c r="D3" s="283" t="s">
        <v>112</v>
      </c>
      <c r="E3" s="221"/>
      <c r="F3" s="221">
        <f>'04'!P4</f>
        <v>168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100.8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</row>
    <row r="4" spans="1:49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9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9" ht="15" x14ac:dyDescent="0.25">
      <c r="A6" s="394">
        <v>45383</v>
      </c>
      <c r="B6" s="384"/>
      <c r="C6" s="384"/>
      <c r="D6" s="384"/>
      <c r="E6" s="384"/>
      <c r="F6" s="384"/>
      <c r="G6" s="384"/>
      <c r="H6" s="384"/>
      <c r="I6" s="384"/>
      <c r="J6" s="384"/>
      <c r="K6" s="389"/>
      <c r="L6" s="389"/>
      <c r="M6" s="389">
        <f>L6-K6</f>
        <v>0</v>
      </c>
      <c r="N6" s="390"/>
      <c r="O6" s="391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9" ht="15" x14ac:dyDescent="0.25">
      <c r="A7" s="338">
        <v>45384</v>
      </c>
      <c r="B7" s="311"/>
      <c r="C7" s="311"/>
      <c r="D7" s="311">
        <f t="shared" ref="D7:D35" si="10">AC7</f>
        <v>0</v>
      </c>
      <c r="E7" s="311"/>
      <c r="F7" s="311"/>
      <c r="G7" s="311">
        <f t="shared" ref="G7:G35" si="11">AD7</f>
        <v>0</v>
      </c>
      <c r="H7" s="311"/>
      <c r="I7" s="311"/>
      <c r="J7" s="311">
        <f t="shared" ref="J7:J35" si="12">AE7</f>
        <v>0</v>
      </c>
      <c r="K7" s="249"/>
      <c r="L7" s="249"/>
      <c r="M7" s="249"/>
      <c r="N7" s="314">
        <f t="shared" ref="N7:N35" si="13">AL7</f>
        <v>0</v>
      </c>
      <c r="O7" s="311"/>
      <c r="P7" s="311"/>
      <c r="Q7" s="298"/>
      <c r="R7" s="298"/>
      <c r="S7" s="298"/>
      <c r="T7" s="354">
        <f t="shared" ref="T7:U37" si="14">TIME(INT(B7),(B7-INT(B7))*100,0)</f>
        <v>0</v>
      </c>
      <c r="U7" s="354">
        <f t="shared" si="14"/>
        <v>0</v>
      </c>
      <c r="V7" s="354">
        <f>U7-T7</f>
        <v>0</v>
      </c>
      <c r="W7" s="355">
        <f t="shared" ref="W7:X37" si="15">TIME(INT(E7),(E7-INT(E7))*100,0)</f>
        <v>0</v>
      </c>
      <c r="X7" s="355">
        <f t="shared" si="15"/>
        <v>0</v>
      </c>
      <c r="Y7" s="355">
        <f>X7-W7</f>
        <v>0</v>
      </c>
      <c r="Z7" s="303">
        <f t="shared" ref="Z7:AA37" si="16">TIME(INT(H7),(H7-INT(H7))*100,0)</f>
        <v>0</v>
      </c>
      <c r="AA7" s="303">
        <f t="shared" si="16"/>
        <v>0</v>
      </c>
      <c r="AB7" s="303">
        <f>AA7-Z7</f>
        <v>0</v>
      </c>
      <c r="AC7" s="302">
        <f t="shared" ref="AC7:AC37" si="17">HOUR(V7)+MINUTE(V7)/100</f>
        <v>0</v>
      </c>
      <c r="AD7" s="302">
        <f t="shared" ref="AD7:AD37" si="18">HOUR(Y7)+MINUTE(Y7)/100</f>
        <v>0</v>
      </c>
      <c r="AE7" s="304">
        <f>HOUR(AB7)+MINUTE(AB7)/100</f>
        <v>0</v>
      </c>
      <c r="AF7" s="364">
        <f t="shared" ref="AF7:AF37" si="19">SUM(AC7:AE7)</f>
        <v>0</v>
      </c>
      <c r="AG7" s="359">
        <f t="shared" ref="AG7:AG37" si="20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9" ht="15" x14ac:dyDescent="0.25">
      <c r="A8" s="338">
        <v>45385</v>
      </c>
      <c r="B8" s="311"/>
      <c r="C8" s="311"/>
      <c r="D8" s="311">
        <f t="shared" si="10"/>
        <v>0</v>
      </c>
      <c r="E8" s="311"/>
      <c r="F8" s="311"/>
      <c r="G8" s="311">
        <f t="shared" si="11"/>
        <v>0</v>
      </c>
      <c r="H8" s="311"/>
      <c r="I8" s="311"/>
      <c r="J8" s="311">
        <f t="shared" si="12"/>
        <v>0</v>
      </c>
      <c r="K8" s="253"/>
      <c r="L8" s="253"/>
      <c r="M8" s="253">
        <f>L8-K8</f>
        <v>0</v>
      </c>
      <c r="N8" s="314">
        <f t="shared" si="13"/>
        <v>0</v>
      </c>
      <c r="O8" s="311"/>
      <c r="P8" s="311"/>
      <c r="Q8" s="298"/>
      <c r="R8" s="298"/>
      <c r="S8" s="298"/>
      <c r="T8" s="354">
        <f t="shared" si="14"/>
        <v>0</v>
      </c>
      <c r="U8" s="354">
        <f t="shared" si="14"/>
        <v>0</v>
      </c>
      <c r="V8" s="354">
        <f t="shared" ref="V8:V37" si="21">U8-T8</f>
        <v>0</v>
      </c>
      <c r="W8" s="355">
        <f t="shared" si="15"/>
        <v>0</v>
      </c>
      <c r="X8" s="355">
        <f t="shared" si="15"/>
        <v>0</v>
      </c>
      <c r="Y8" s="355">
        <f t="shared" ref="Y8:Y37" si="22">X8-W8</f>
        <v>0</v>
      </c>
      <c r="Z8" s="303">
        <f t="shared" si="16"/>
        <v>0</v>
      </c>
      <c r="AA8" s="303">
        <f t="shared" si="16"/>
        <v>0</v>
      </c>
      <c r="AB8" s="303">
        <f t="shared" ref="AB8:AB37" si="23">AA8-Z8</f>
        <v>0</v>
      </c>
      <c r="AC8" s="302">
        <f t="shared" si="17"/>
        <v>0</v>
      </c>
      <c r="AD8" s="302">
        <f t="shared" si="18"/>
        <v>0</v>
      </c>
      <c r="AE8" s="304">
        <f t="shared" ref="AE8:AE37" si="24">HOUR(AB8)+MINUTE(AB8)/100</f>
        <v>0</v>
      </c>
      <c r="AF8" s="364">
        <f t="shared" si="19"/>
        <v>0</v>
      </c>
      <c r="AG8" s="359">
        <f t="shared" si="20"/>
        <v>0</v>
      </c>
      <c r="AH8" s="359">
        <f t="shared" ref="AH8:AH37" si="25">(AF8-AG8)*100</f>
        <v>0</v>
      </c>
      <c r="AI8" s="298">
        <f t="shared" ref="AI8:AI37" si="26">INT(AH8/60)</f>
        <v>0</v>
      </c>
      <c r="AJ8" s="359">
        <f t="shared" ref="AJ8:AJ37" si="27">AG8+AI8</f>
        <v>0</v>
      </c>
      <c r="AK8" s="298">
        <f t="shared" ref="AK8:AK37" si="28">AH8-AI8*60</f>
        <v>0</v>
      </c>
      <c r="AL8" s="298">
        <f t="shared" ref="AL8:AL37" si="29">AJ8+AK8/100</f>
        <v>0</v>
      </c>
      <c r="AM8" s="298"/>
      <c r="AN8" s="298"/>
      <c r="AO8" s="298"/>
      <c r="AP8" s="298"/>
      <c r="AQ8" s="298"/>
    </row>
    <row r="9" spans="1:49" ht="15" x14ac:dyDescent="0.25">
      <c r="A9" s="338">
        <v>45386</v>
      </c>
      <c r="B9" s="311"/>
      <c r="C9" s="311"/>
      <c r="D9" s="311">
        <f t="shared" si="10"/>
        <v>0</v>
      </c>
      <c r="E9" s="311"/>
      <c r="F9" s="311"/>
      <c r="G9" s="311">
        <f t="shared" si="11"/>
        <v>0</v>
      </c>
      <c r="H9" s="312"/>
      <c r="I9" s="312"/>
      <c r="J9" s="311">
        <f t="shared" si="12"/>
        <v>0</v>
      </c>
      <c r="K9" s="249"/>
      <c r="L9" s="249"/>
      <c r="M9" s="249"/>
      <c r="N9" s="314">
        <f t="shared" si="13"/>
        <v>0</v>
      </c>
      <c r="O9" s="317"/>
      <c r="P9" s="298"/>
      <c r="Q9" s="298"/>
      <c r="R9" s="298"/>
      <c r="S9" s="298"/>
      <c r="T9" s="354">
        <f t="shared" si="14"/>
        <v>0</v>
      </c>
      <c r="U9" s="354">
        <f t="shared" si="14"/>
        <v>0</v>
      </c>
      <c r="V9" s="354">
        <f t="shared" si="21"/>
        <v>0</v>
      </c>
      <c r="W9" s="355">
        <f t="shared" si="15"/>
        <v>0</v>
      </c>
      <c r="X9" s="355">
        <f t="shared" si="15"/>
        <v>0</v>
      </c>
      <c r="Y9" s="355">
        <f t="shared" si="22"/>
        <v>0</v>
      </c>
      <c r="Z9" s="303">
        <f t="shared" si="16"/>
        <v>0</v>
      </c>
      <c r="AA9" s="303">
        <f t="shared" si="16"/>
        <v>0</v>
      </c>
      <c r="AB9" s="303">
        <f t="shared" si="23"/>
        <v>0</v>
      </c>
      <c r="AC9" s="302">
        <f t="shared" si="17"/>
        <v>0</v>
      </c>
      <c r="AD9" s="302">
        <f t="shared" si="18"/>
        <v>0</v>
      </c>
      <c r="AE9" s="304">
        <f t="shared" si="24"/>
        <v>0</v>
      </c>
      <c r="AF9" s="364">
        <f>SUM(AC9:AE9)</f>
        <v>0</v>
      </c>
      <c r="AG9" s="359">
        <f>INT(AF9)</f>
        <v>0</v>
      </c>
      <c r="AH9" s="359">
        <f t="shared" si="25"/>
        <v>0</v>
      </c>
      <c r="AI9" s="298">
        <f t="shared" si="26"/>
        <v>0</v>
      </c>
      <c r="AJ9" s="359">
        <f t="shared" si="27"/>
        <v>0</v>
      </c>
      <c r="AK9" s="298">
        <f t="shared" si="28"/>
        <v>0</v>
      </c>
      <c r="AL9" s="298">
        <f t="shared" si="29"/>
        <v>0</v>
      </c>
      <c r="AM9" s="298"/>
      <c r="AN9" s="298"/>
      <c r="AO9" s="298"/>
      <c r="AP9" s="298"/>
      <c r="AQ9" s="298"/>
    </row>
    <row r="10" spans="1:49" ht="15" x14ac:dyDescent="0.25">
      <c r="A10" s="338">
        <v>45387</v>
      </c>
      <c r="B10" s="311"/>
      <c r="C10" s="311"/>
      <c r="D10" s="311">
        <f t="shared" si="10"/>
        <v>0</v>
      </c>
      <c r="E10" s="311"/>
      <c r="F10" s="311"/>
      <c r="G10" s="311">
        <f t="shared" si="11"/>
        <v>0</v>
      </c>
      <c r="H10" s="311"/>
      <c r="I10" s="311"/>
      <c r="J10" s="311">
        <f t="shared" si="12"/>
        <v>0</v>
      </c>
      <c r="K10" s="253"/>
      <c r="L10" s="253"/>
      <c r="M10" s="253">
        <f t="shared" ref="M10:M17" si="30">L10-K10</f>
        <v>0</v>
      </c>
      <c r="N10" s="314">
        <f t="shared" si="13"/>
        <v>0</v>
      </c>
      <c r="O10" s="317"/>
      <c r="P10" s="298"/>
      <c r="Q10" s="298"/>
      <c r="R10" s="298"/>
      <c r="S10" s="298"/>
      <c r="T10" s="354">
        <f t="shared" si="14"/>
        <v>0</v>
      </c>
      <c r="U10" s="354">
        <f t="shared" si="14"/>
        <v>0</v>
      </c>
      <c r="V10" s="354">
        <f t="shared" si="21"/>
        <v>0</v>
      </c>
      <c r="W10" s="355">
        <f t="shared" si="15"/>
        <v>0</v>
      </c>
      <c r="X10" s="355">
        <f t="shared" si="15"/>
        <v>0</v>
      </c>
      <c r="Y10" s="355">
        <f t="shared" si="22"/>
        <v>0</v>
      </c>
      <c r="Z10" s="303">
        <f t="shared" si="16"/>
        <v>0</v>
      </c>
      <c r="AA10" s="303">
        <f t="shared" si="16"/>
        <v>0</v>
      </c>
      <c r="AB10" s="303">
        <f t="shared" si="23"/>
        <v>0</v>
      </c>
      <c r="AC10" s="302">
        <f t="shared" si="17"/>
        <v>0</v>
      </c>
      <c r="AD10" s="302">
        <f t="shared" si="18"/>
        <v>0</v>
      </c>
      <c r="AE10" s="304">
        <f t="shared" si="24"/>
        <v>0</v>
      </c>
      <c r="AF10" s="364">
        <f t="shared" si="19"/>
        <v>0</v>
      </c>
      <c r="AG10" s="359">
        <f t="shared" si="20"/>
        <v>0</v>
      </c>
      <c r="AH10" s="359">
        <f t="shared" si="25"/>
        <v>0</v>
      </c>
      <c r="AI10" s="298">
        <f t="shared" si="26"/>
        <v>0</v>
      </c>
      <c r="AJ10" s="359">
        <f t="shared" si="27"/>
        <v>0</v>
      </c>
      <c r="AK10" s="298">
        <f t="shared" si="28"/>
        <v>0</v>
      </c>
      <c r="AL10" s="298">
        <f t="shared" si="29"/>
        <v>0</v>
      </c>
      <c r="AM10" s="298"/>
      <c r="AN10" s="298"/>
      <c r="AO10" s="298"/>
      <c r="AP10" s="298"/>
      <c r="AQ10" s="298"/>
    </row>
    <row r="11" spans="1:49" ht="15" x14ac:dyDescent="0.25">
      <c r="A11" s="394">
        <v>45388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9"/>
      <c r="L11" s="389"/>
      <c r="M11" s="389"/>
      <c r="N11" s="390"/>
      <c r="O11" s="391"/>
      <c r="P11" s="298"/>
      <c r="Q11" s="298"/>
      <c r="R11" s="298"/>
      <c r="S11" s="298"/>
      <c r="T11" s="354">
        <f t="shared" si="14"/>
        <v>0</v>
      </c>
      <c r="U11" s="354">
        <f t="shared" si="14"/>
        <v>0</v>
      </c>
      <c r="V11" s="354">
        <f t="shared" si="21"/>
        <v>0</v>
      </c>
      <c r="W11" s="355">
        <f t="shared" si="15"/>
        <v>0</v>
      </c>
      <c r="X11" s="355">
        <f t="shared" si="15"/>
        <v>0</v>
      </c>
      <c r="Y11" s="355">
        <f t="shared" si="22"/>
        <v>0</v>
      </c>
      <c r="Z11" s="303">
        <f t="shared" si="16"/>
        <v>0</v>
      </c>
      <c r="AA11" s="303">
        <f t="shared" si="16"/>
        <v>0</v>
      </c>
      <c r="AB11" s="303">
        <f t="shared" si="23"/>
        <v>0</v>
      </c>
      <c r="AC11" s="302">
        <f t="shared" si="17"/>
        <v>0</v>
      </c>
      <c r="AD11" s="302">
        <f t="shared" si="18"/>
        <v>0</v>
      </c>
      <c r="AE11" s="304">
        <f t="shared" si="24"/>
        <v>0</v>
      </c>
      <c r="AF11" s="364">
        <f t="shared" si="19"/>
        <v>0</v>
      </c>
      <c r="AG11" s="359">
        <f t="shared" si="20"/>
        <v>0</v>
      </c>
      <c r="AH11" s="359">
        <f t="shared" si="25"/>
        <v>0</v>
      </c>
      <c r="AI11" s="298">
        <f t="shared" si="26"/>
        <v>0</v>
      </c>
      <c r="AJ11" s="359">
        <f t="shared" si="27"/>
        <v>0</v>
      </c>
      <c r="AK11" s="298">
        <f t="shared" si="28"/>
        <v>0</v>
      </c>
      <c r="AL11" s="298">
        <f t="shared" si="29"/>
        <v>0</v>
      </c>
      <c r="AM11" s="298"/>
      <c r="AN11" s="298"/>
      <c r="AO11" s="298"/>
      <c r="AP11" s="298"/>
      <c r="AQ11" s="298"/>
    </row>
    <row r="12" spans="1:49" s="170" customFormat="1" ht="13.5" customHeight="1" x14ac:dyDescent="0.25">
      <c r="A12" s="394">
        <v>45389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9"/>
      <c r="L12" s="389"/>
      <c r="M12" s="389"/>
      <c r="N12" s="390"/>
      <c r="O12" s="391"/>
      <c r="P12" s="305"/>
      <c r="Q12" s="305"/>
      <c r="R12" s="305"/>
      <c r="S12" s="305"/>
      <c r="T12" s="354">
        <f t="shared" si="14"/>
        <v>0</v>
      </c>
      <c r="U12" s="354">
        <f t="shared" si="14"/>
        <v>0</v>
      </c>
      <c r="V12" s="354">
        <f t="shared" si="21"/>
        <v>0</v>
      </c>
      <c r="W12" s="355">
        <f t="shared" si="15"/>
        <v>0</v>
      </c>
      <c r="X12" s="355">
        <f t="shared" si="15"/>
        <v>0</v>
      </c>
      <c r="Y12" s="355">
        <f t="shared" si="22"/>
        <v>0</v>
      </c>
      <c r="Z12" s="303">
        <f t="shared" si="16"/>
        <v>0</v>
      </c>
      <c r="AA12" s="303">
        <f t="shared" si="16"/>
        <v>0</v>
      </c>
      <c r="AB12" s="303">
        <f t="shared" si="23"/>
        <v>0</v>
      </c>
      <c r="AC12" s="302">
        <f t="shared" si="17"/>
        <v>0</v>
      </c>
      <c r="AD12" s="302">
        <f t="shared" si="18"/>
        <v>0</v>
      </c>
      <c r="AE12" s="304">
        <f t="shared" si="24"/>
        <v>0</v>
      </c>
      <c r="AF12" s="364">
        <f t="shared" si="19"/>
        <v>0</v>
      </c>
      <c r="AG12" s="359">
        <f t="shared" si="20"/>
        <v>0</v>
      </c>
      <c r="AH12" s="359">
        <f t="shared" si="25"/>
        <v>0</v>
      </c>
      <c r="AI12" s="298">
        <f t="shared" si="26"/>
        <v>0</v>
      </c>
      <c r="AJ12" s="359">
        <f t="shared" si="27"/>
        <v>0</v>
      </c>
      <c r="AK12" s="298">
        <f t="shared" si="28"/>
        <v>0</v>
      </c>
      <c r="AL12" s="298">
        <f t="shared" si="29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</row>
    <row r="13" spans="1:49" ht="15" x14ac:dyDescent="0.25">
      <c r="A13" s="338">
        <v>45390</v>
      </c>
      <c r="B13" s="311"/>
      <c r="C13" s="311"/>
      <c r="D13" s="311">
        <f t="shared" si="10"/>
        <v>0</v>
      </c>
      <c r="E13" s="311"/>
      <c r="F13" s="311"/>
      <c r="G13" s="311">
        <f t="shared" si="11"/>
        <v>0</v>
      </c>
      <c r="H13" s="311"/>
      <c r="I13" s="311"/>
      <c r="J13" s="311">
        <f t="shared" si="12"/>
        <v>0</v>
      </c>
      <c r="K13" s="253"/>
      <c r="L13" s="253"/>
      <c r="M13" s="253">
        <f t="shared" si="30"/>
        <v>0</v>
      </c>
      <c r="N13" s="314">
        <f t="shared" si="13"/>
        <v>0</v>
      </c>
      <c r="O13" s="311"/>
      <c r="P13" s="311"/>
      <c r="Q13" s="298"/>
      <c r="R13" s="298"/>
      <c r="S13" s="298"/>
      <c r="T13" s="354">
        <f t="shared" si="14"/>
        <v>0</v>
      </c>
      <c r="U13" s="354">
        <f t="shared" si="14"/>
        <v>0</v>
      </c>
      <c r="V13" s="354">
        <f t="shared" si="21"/>
        <v>0</v>
      </c>
      <c r="W13" s="355">
        <f t="shared" si="15"/>
        <v>0</v>
      </c>
      <c r="X13" s="355">
        <f t="shared" si="15"/>
        <v>0</v>
      </c>
      <c r="Y13" s="355">
        <f t="shared" si="22"/>
        <v>0</v>
      </c>
      <c r="Z13" s="303">
        <f t="shared" si="16"/>
        <v>0</v>
      </c>
      <c r="AA13" s="303">
        <f t="shared" si="16"/>
        <v>0</v>
      </c>
      <c r="AB13" s="303">
        <f t="shared" si="23"/>
        <v>0</v>
      </c>
      <c r="AC13" s="302">
        <f t="shared" si="17"/>
        <v>0</v>
      </c>
      <c r="AD13" s="302">
        <f t="shared" si="18"/>
        <v>0</v>
      </c>
      <c r="AE13" s="304">
        <f t="shared" si="24"/>
        <v>0</v>
      </c>
      <c r="AF13" s="364">
        <f t="shared" si="19"/>
        <v>0</v>
      </c>
      <c r="AG13" s="359">
        <f t="shared" si="20"/>
        <v>0</v>
      </c>
      <c r="AH13" s="359">
        <f t="shared" si="25"/>
        <v>0</v>
      </c>
      <c r="AI13" s="298">
        <f t="shared" si="26"/>
        <v>0</v>
      </c>
      <c r="AJ13" s="359">
        <f t="shared" si="27"/>
        <v>0</v>
      </c>
      <c r="AK13" s="298">
        <f t="shared" si="28"/>
        <v>0</v>
      </c>
      <c r="AL13" s="298">
        <f t="shared" si="29"/>
        <v>0</v>
      </c>
      <c r="AM13" s="298"/>
      <c r="AN13" s="298"/>
      <c r="AO13" s="298"/>
      <c r="AP13" s="298"/>
      <c r="AQ13" s="298"/>
    </row>
    <row r="14" spans="1:49" ht="15" x14ac:dyDescent="0.25">
      <c r="A14" s="338">
        <v>45391</v>
      </c>
      <c r="B14" s="311"/>
      <c r="C14" s="311"/>
      <c r="D14" s="311">
        <f t="shared" si="10"/>
        <v>0</v>
      </c>
      <c r="E14" s="311"/>
      <c r="F14" s="311"/>
      <c r="G14" s="311">
        <f t="shared" si="11"/>
        <v>0</v>
      </c>
      <c r="H14" s="311"/>
      <c r="I14" s="311"/>
      <c r="J14" s="311">
        <f t="shared" si="12"/>
        <v>0</v>
      </c>
      <c r="K14" s="253"/>
      <c r="L14" s="253"/>
      <c r="M14" s="253">
        <f t="shared" si="30"/>
        <v>0</v>
      </c>
      <c r="N14" s="314">
        <f t="shared" si="13"/>
        <v>0</v>
      </c>
      <c r="O14" s="311"/>
      <c r="P14" s="311"/>
      <c r="Q14" s="298"/>
      <c r="R14" s="298"/>
      <c r="S14" s="298"/>
      <c r="T14" s="354">
        <f t="shared" si="14"/>
        <v>0</v>
      </c>
      <c r="U14" s="354">
        <f t="shared" si="14"/>
        <v>0</v>
      </c>
      <c r="V14" s="354">
        <f t="shared" si="21"/>
        <v>0</v>
      </c>
      <c r="W14" s="355">
        <f t="shared" si="15"/>
        <v>0</v>
      </c>
      <c r="X14" s="355">
        <f t="shared" si="15"/>
        <v>0</v>
      </c>
      <c r="Y14" s="355">
        <f t="shared" si="22"/>
        <v>0</v>
      </c>
      <c r="Z14" s="303">
        <f t="shared" si="16"/>
        <v>0</v>
      </c>
      <c r="AA14" s="303">
        <f t="shared" si="16"/>
        <v>0</v>
      </c>
      <c r="AB14" s="303">
        <f t="shared" si="23"/>
        <v>0</v>
      </c>
      <c r="AC14" s="302">
        <f t="shared" si="17"/>
        <v>0</v>
      </c>
      <c r="AD14" s="302">
        <f t="shared" si="18"/>
        <v>0</v>
      </c>
      <c r="AE14" s="304">
        <f t="shared" si="24"/>
        <v>0</v>
      </c>
      <c r="AF14" s="364">
        <f t="shared" si="19"/>
        <v>0</v>
      </c>
      <c r="AG14" s="359">
        <f t="shared" si="20"/>
        <v>0</v>
      </c>
      <c r="AH14" s="359">
        <f t="shared" si="25"/>
        <v>0</v>
      </c>
      <c r="AI14" s="298">
        <f t="shared" si="26"/>
        <v>0</v>
      </c>
      <c r="AJ14" s="359">
        <f t="shared" si="27"/>
        <v>0</v>
      </c>
      <c r="AK14" s="298">
        <f t="shared" si="28"/>
        <v>0</v>
      </c>
      <c r="AL14" s="298">
        <f t="shared" si="29"/>
        <v>0</v>
      </c>
      <c r="AM14" s="298"/>
      <c r="AN14" s="298"/>
      <c r="AO14" s="298"/>
      <c r="AP14" s="298"/>
      <c r="AQ14" s="298"/>
    </row>
    <row r="15" spans="1:49" ht="15" x14ac:dyDescent="0.25">
      <c r="A15" s="338">
        <v>45392</v>
      </c>
      <c r="B15" s="311"/>
      <c r="C15" s="311"/>
      <c r="D15" s="311">
        <f t="shared" si="10"/>
        <v>0</v>
      </c>
      <c r="E15" s="311"/>
      <c r="F15" s="311"/>
      <c r="G15" s="311">
        <f t="shared" si="11"/>
        <v>0</v>
      </c>
      <c r="H15" s="311"/>
      <c r="I15" s="311"/>
      <c r="J15" s="311">
        <f t="shared" si="12"/>
        <v>0</v>
      </c>
      <c r="K15" s="253"/>
      <c r="L15" s="253"/>
      <c r="M15" s="253">
        <f t="shared" si="30"/>
        <v>0</v>
      </c>
      <c r="N15" s="314">
        <f t="shared" si="13"/>
        <v>0</v>
      </c>
      <c r="O15" s="311"/>
      <c r="P15" s="311"/>
      <c r="Q15" s="298"/>
      <c r="R15" s="298"/>
      <c r="S15" s="298"/>
      <c r="T15" s="354">
        <f t="shared" si="14"/>
        <v>0</v>
      </c>
      <c r="U15" s="354">
        <f t="shared" si="14"/>
        <v>0</v>
      </c>
      <c r="V15" s="354">
        <f t="shared" si="21"/>
        <v>0</v>
      </c>
      <c r="W15" s="355">
        <f t="shared" si="15"/>
        <v>0</v>
      </c>
      <c r="X15" s="355">
        <f t="shared" si="15"/>
        <v>0</v>
      </c>
      <c r="Y15" s="355">
        <f t="shared" si="22"/>
        <v>0</v>
      </c>
      <c r="Z15" s="303">
        <f t="shared" si="16"/>
        <v>0</v>
      </c>
      <c r="AA15" s="303">
        <f t="shared" si="16"/>
        <v>0</v>
      </c>
      <c r="AB15" s="303">
        <f t="shared" si="23"/>
        <v>0</v>
      </c>
      <c r="AC15" s="302">
        <f t="shared" si="17"/>
        <v>0</v>
      </c>
      <c r="AD15" s="302">
        <f t="shared" si="18"/>
        <v>0</v>
      </c>
      <c r="AE15" s="304">
        <f t="shared" si="24"/>
        <v>0</v>
      </c>
      <c r="AF15" s="364">
        <f t="shared" si="19"/>
        <v>0</v>
      </c>
      <c r="AG15" s="359">
        <f t="shared" si="20"/>
        <v>0</v>
      </c>
      <c r="AH15" s="359">
        <f t="shared" si="25"/>
        <v>0</v>
      </c>
      <c r="AI15" s="298">
        <f t="shared" si="26"/>
        <v>0</v>
      </c>
      <c r="AJ15" s="359">
        <f t="shared" si="27"/>
        <v>0</v>
      </c>
      <c r="AK15" s="298">
        <f t="shared" si="28"/>
        <v>0</v>
      </c>
      <c r="AL15" s="298">
        <f t="shared" si="29"/>
        <v>0</v>
      </c>
      <c r="AM15" s="298"/>
      <c r="AN15" s="298"/>
      <c r="AO15" s="298"/>
      <c r="AP15" s="298"/>
      <c r="AQ15" s="298"/>
    </row>
    <row r="16" spans="1:49" ht="15" x14ac:dyDescent="0.25">
      <c r="A16" s="338">
        <v>45393</v>
      </c>
      <c r="B16" s="311"/>
      <c r="C16" s="311"/>
      <c r="D16" s="311">
        <f t="shared" si="10"/>
        <v>0</v>
      </c>
      <c r="E16" s="311"/>
      <c r="F16" s="311"/>
      <c r="G16" s="311">
        <f t="shared" si="11"/>
        <v>0</v>
      </c>
      <c r="H16" s="311"/>
      <c r="I16" s="311"/>
      <c r="J16" s="311">
        <f t="shared" si="12"/>
        <v>0</v>
      </c>
      <c r="K16" s="253"/>
      <c r="L16" s="253"/>
      <c r="M16" s="253">
        <f t="shared" si="30"/>
        <v>0</v>
      </c>
      <c r="N16" s="314">
        <f t="shared" si="13"/>
        <v>0</v>
      </c>
      <c r="O16" s="317"/>
      <c r="P16" s="298"/>
      <c r="Q16" s="298"/>
      <c r="R16" s="298"/>
      <c r="S16" s="298"/>
      <c r="T16" s="354">
        <f t="shared" si="14"/>
        <v>0</v>
      </c>
      <c r="U16" s="354">
        <f t="shared" si="14"/>
        <v>0</v>
      </c>
      <c r="V16" s="354">
        <f t="shared" si="21"/>
        <v>0</v>
      </c>
      <c r="W16" s="355">
        <f t="shared" si="15"/>
        <v>0</v>
      </c>
      <c r="X16" s="355">
        <f t="shared" si="15"/>
        <v>0</v>
      </c>
      <c r="Y16" s="355">
        <f t="shared" si="22"/>
        <v>0</v>
      </c>
      <c r="Z16" s="303">
        <f t="shared" si="16"/>
        <v>0</v>
      </c>
      <c r="AA16" s="303">
        <f t="shared" si="16"/>
        <v>0</v>
      </c>
      <c r="AB16" s="303">
        <f t="shared" si="23"/>
        <v>0</v>
      </c>
      <c r="AC16" s="302">
        <f t="shared" si="17"/>
        <v>0</v>
      </c>
      <c r="AD16" s="302">
        <f t="shared" si="18"/>
        <v>0</v>
      </c>
      <c r="AE16" s="304">
        <f t="shared" si="24"/>
        <v>0</v>
      </c>
      <c r="AF16" s="364">
        <f t="shared" si="19"/>
        <v>0</v>
      </c>
      <c r="AG16" s="359">
        <f t="shared" si="20"/>
        <v>0</v>
      </c>
      <c r="AH16" s="359">
        <f t="shared" si="25"/>
        <v>0</v>
      </c>
      <c r="AI16" s="298">
        <f t="shared" si="26"/>
        <v>0</v>
      </c>
      <c r="AJ16" s="359">
        <f t="shared" si="27"/>
        <v>0</v>
      </c>
      <c r="AK16" s="298">
        <f t="shared" si="28"/>
        <v>0</v>
      </c>
      <c r="AL16" s="298">
        <f t="shared" si="29"/>
        <v>0</v>
      </c>
      <c r="AM16" s="298"/>
      <c r="AN16" s="298"/>
      <c r="AO16" s="298"/>
      <c r="AP16" s="298"/>
      <c r="AQ16" s="298"/>
    </row>
    <row r="17" spans="1:49" ht="15" x14ac:dyDescent="0.25">
      <c r="A17" s="338">
        <v>45394</v>
      </c>
      <c r="B17" s="311"/>
      <c r="C17" s="311"/>
      <c r="D17" s="311">
        <f t="shared" si="10"/>
        <v>0</v>
      </c>
      <c r="E17" s="311"/>
      <c r="F17" s="311"/>
      <c r="G17" s="311">
        <f t="shared" si="11"/>
        <v>0</v>
      </c>
      <c r="H17" s="311"/>
      <c r="I17" s="311"/>
      <c r="J17" s="311">
        <f t="shared" si="12"/>
        <v>0</v>
      </c>
      <c r="K17" s="253"/>
      <c r="L17" s="253"/>
      <c r="M17" s="253">
        <f t="shared" si="30"/>
        <v>0</v>
      </c>
      <c r="N17" s="314">
        <f t="shared" si="13"/>
        <v>0</v>
      </c>
      <c r="O17" s="317"/>
      <c r="P17" s="298"/>
      <c r="Q17" s="298"/>
      <c r="R17" s="298"/>
      <c r="S17" s="298"/>
      <c r="T17" s="354">
        <f t="shared" si="14"/>
        <v>0</v>
      </c>
      <c r="U17" s="354">
        <f t="shared" si="14"/>
        <v>0</v>
      </c>
      <c r="V17" s="354">
        <f t="shared" si="21"/>
        <v>0</v>
      </c>
      <c r="W17" s="355">
        <f t="shared" si="15"/>
        <v>0</v>
      </c>
      <c r="X17" s="355">
        <f t="shared" si="15"/>
        <v>0</v>
      </c>
      <c r="Y17" s="355">
        <f t="shared" si="22"/>
        <v>0</v>
      </c>
      <c r="Z17" s="303">
        <f t="shared" si="16"/>
        <v>0</v>
      </c>
      <c r="AA17" s="303">
        <f t="shared" si="16"/>
        <v>0</v>
      </c>
      <c r="AB17" s="303">
        <f t="shared" si="23"/>
        <v>0</v>
      </c>
      <c r="AC17" s="302">
        <f t="shared" si="17"/>
        <v>0</v>
      </c>
      <c r="AD17" s="302">
        <f t="shared" si="18"/>
        <v>0</v>
      </c>
      <c r="AE17" s="304">
        <f t="shared" si="24"/>
        <v>0</v>
      </c>
      <c r="AF17" s="364">
        <f t="shared" si="19"/>
        <v>0</v>
      </c>
      <c r="AG17" s="359">
        <f t="shared" si="20"/>
        <v>0</v>
      </c>
      <c r="AH17" s="359">
        <f t="shared" si="25"/>
        <v>0</v>
      </c>
      <c r="AI17" s="298">
        <f t="shared" si="26"/>
        <v>0</v>
      </c>
      <c r="AJ17" s="359">
        <f t="shared" si="27"/>
        <v>0</v>
      </c>
      <c r="AK17" s="298">
        <f t="shared" si="28"/>
        <v>0</v>
      </c>
      <c r="AL17" s="298">
        <f t="shared" si="29"/>
        <v>0</v>
      </c>
      <c r="AM17" s="298"/>
      <c r="AN17" s="298"/>
      <c r="AO17" s="298"/>
      <c r="AP17" s="298"/>
      <c r="AQ17" s="298"/>
    </row>
    <row r="18" spans="1:49" ht="15" x14ac:dyDescent="0.25">
      <c r="A18" s="394">
        <v>45395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9"/>
      <c r="L18" s="389"/>
      <c r="M18" s="389"/>
      <c r="N18" s="390"/>
      <c r="O18" s="391"/>
      <c r="P18" s="298"/>
      <c r="Q18" s="298"/>
      <c r="R18" s="298"/>
      <c r="S18" s="298"/>
      <c r="T18" s="354">
        <f t="shared" si="14"/>
        <v>0</v>
      </c>
      <c r="U18" s="354">
        <f t="shared" si="14"/>
        <v>0</v>
      </c>
      <c r="V18" s="354">
        <f t="shared" si="21"/>
        <v>0</v>
      </c>
      <c r="W18" s="355">
        <f t="shared" si="15"/>
        <v>0</v>
      </c>
      <c r="X18" s="355">
        <f t="shared" si="15"/>
        <v>0</v>
      </c>
      <c r="Y18" s="355">
        <f t="shared" si="22"/>
        <v>0</v>
      </c>
      <c r="Z18" s="303">
        <f t="shared" si="16"/>
        <v>0</v>
      </c>
      <c r="AA18" s="303">
        <f t="shared" si="16"/>
        <v>0</v>
      </c>
      <c r="AB18" s="303">
        <f t="shared" si="23"/>
        <v>0</v>
      </c>
      <c r="AC18" s="302">
        <f t="shared" si="17"/>
        <v>0</v>
      </c>
      <c r="AD18" s="302">
        <f t="shared" si="18"/>
        <v>0</v>
      </c>
      <c r="AE18" s="304">
        <f t="shared" si="24"/>
        <v>0</v>
      </c>
      <c r="AF18" s="364">
        <f t="shared" si="19"/>
        <v>0</v>
      </c>
      <c r="AG18" s="359">
        <f t="shared" si="20"/>
        <v>0</v>
      </c>
      <c r="AH18" s="359">
        <f t="shared" si="25"/>
        <v>0</v>
      </c>
      <c r="AI18" s="298">
        <f t="shared" si="26"/>
        <v>0</v>
      </c>
      <c r="AJ18" s="359">
        <f t="shared" si="27"/>
        <v>0</v>
      </c>
      <c r="AK18" s="298">
        <f t="shared" si="28"/>
        <v>0</v>
      </c>
      <c r="AL18" s="298">
        <f t="shared" si="29"/>
        <v>0</v>
      </c>
      <c r="AM18" s="298"/>
      <c r="AN18" s="298"/>
      <c r="AO18" s="298"/>
      <c r="AP18" s="298"/>
      <c r="AQ18" s="298"/>
    </row>
    <row r="19" spans="1:49" s="170" customFormat="1" ht="15" x14ac:dyDescent="0.25">
      <c r="A19" s="394">
        <v>45396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9"/>
      <c r="L19" s="389"/>
      <c r="M19" s="389"/>
      <c r="N19" s="390"/>
      <c r="O19" s="391"/>
      <c r="P19" s="305"/>
      <c r="Q19" s="305"/>
      <c r="R19" s="305"/>
      <c r="S19" s="305"/>
      <c r="T19" s="354">
        <f t="shared" si="14"/>
        <v>0</v>
      </c>
      <c r="U19" s="354">
        <f t="shared" si="14"/>
        <v>0</v>
      </c>
      <c r="V19" s="354">
        <f t="shared" si="21"/>
        <v>0</v>
      </c>
      <c r="W19" s="355">
        <f t="shared" si="15"/>
        <v>0</v>
      </c>
      <c r="X19" s="355">
        <f t="shared" si="15"/>
        <v>0</v>
      </c>
      <c r="Y19" s="355">
        <f t="shared" si="22"/>
        <v>0</v>
      </c>
      <c r="Z19" s="303">
        <f t="shared" si="16"/>
        <v>0</v>
      </c>
      <c r="AA19" s="303">
        <f t="shared" si="16"/>
        <v>0</v>
      </c>
      <c r="AB19" s="303">
        <f t="shared" si="23"/>
        <v>0</v>
      </c>
      <c r="AC19" s="302">
        <f t="shared" si="17"/>
        <v>0</v>
      </c>
      <c r="AD19" s="302">
        <f t="shared" si="18"/>
        <v>0</v>
      </c>
      <c r="AE19" s="304">
        <f t="shared" si="24"/>
        <v>0</v>
      </c>
      <c r="AF19" s="364">
        <f t="shared" si="19"/>
        <v>0</v>
      </c>
      <c r="AG19" s="359">
        <f t="shared" si="20"/>
        <v>0</v>
      </c>
      <c r="AH19" s="359">
        <f t="shared" si="25"/>
        <v>0</v>
      </c>
      <c r="AI19" s="298">
        <f t="shared" si="26"/>
        <v>0</v>
      </c>
      <c r="AJ19" s="359">
        <f t="shared" si="27"/>
        <v>0</v>
      </c>
      <c r="AK19" s="298">
        <f t="shared" si="28"/>
        <v>0</v>
      </c>
      <c r="AL19" s="298">
        <f t="shared" si="29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</row>
    <row r="20" spans="1:49" ht="15" x14ac:dyDescent="0.25">
      <c r="A20" s="338">
        <v>45397</v>
      </c>
      <c r="B20" s="311"/>
      <c r="C20" s="311"/>
      <c r="D20" s="311">
        <f t="shared" si="10"/>
        <v>0</v>
      </c>
      <c r="E20" s="311"/>
      <c r="F20" s="311"/>
      <c r="G20" s="311">
        <f t="shared" si="11"/>
        <v>0</v>
      </c>
      <c r="H20" s="311"/>
      <c r="I20" s="311"/>
      <c r="J20" s="311">
        <f t="shared" si="12"/>
        <v>0</v>
      </c>
      <c r="K20" s="253"/>
      <c r="L20" s="253"/>
      <c r="M20" s="253"/>
      <c r="N20" s="314">
        <f t="shared" si="13"/>
        <v>0</v>
      </c>
      <c r="O20" s="311"/>
      <c r="P20" s="311"/>
      <c r="Q20" s="298"/>
      <c r="R20" s="298"/>
      <c r="S20" s="298"/>
      <c r="T20" s="354">
        <f t="shared" si="14"/>
        <v>0</v>
      </c>
      <c r="U20" s="354">
        <f t="shared" si="14"/>
        <v>0</v>
      </c>
      <c r="V20" s="354">
        <f t="shared" si="21"/>
        <v>0</v>
      </c>
      <c r="W20" s="355">
        <f t="shared" si="15"/>
        <v>0</v>
      </c>
      <c r="X20" s="355">
        <f t="shared" si="15"/>
        <v>0</v>
      </c>
      <c r="Y20" s="355">
        <f t="shared" si="22"/>
        <v>0</v>
      </c>
      <c r="Z20" s="303">
        <f t="shared" si="16"/>
        <v>0</v>
      </c>
      <c r="AA20" s="303">
        <f t="shared" si="16"/>
        <v>0</v>
      </c>
      <c r="AB20" s="303">
        <f t="shared" si="23"/>
        <v>0</v>
      </c>
      <c r="AC20" s="302">
        <f t="shared" si="17"/>
        <v>0</v>
      </c>
      <c r="AD20" s="302">
        <f t="shared" si="18"/>
        <v>0</v>
      </c>
      <c r="AE20" s="304">
        <f t="shared" si="24"/>
        <v>0</v>
      </c>
      <c r="AF20" s="364">
        <f t="shared" si="19"/>
        <v>0</v>
      </c>
      <c r="AG20" s="359">
        <f t="shared" si="20"/>
        <v>0</v>
      </c>
      <c r="AH20" s="359">
        <f t="shared" si="25"/>
        <v>0</v>
      </c>
      <c r="AI20" s="298">
        <f t="shared" si="26"/>
        <v>0</v>
      </c>
      <c r="AJ20" s="359">
        <f t="shared" si="27"/>
        <v>0</v>
      </c>
      <c r="AK20" s="298">
        <f t="shared" si="28"/>
        <v>0</v>
      </c>
      <c r="AL20" s="298">
        <f t="shared" si="29"/>
        <v>0</v>
      </c>
      <c r="AM20" s="298"/>
      <c r="AN20" s="298"/>
      <c r="AO20" s="298"/>
      <c r="AP20" s="298"/>
      <c r="AQ20" s="298"/>
    </row>
    <row r="21" spans="1:49" ht="15" x14ac:dyDescent="0.25">
      <c r="A21" s="338">
        <v>45398</v>
      </c>
      <c r="B21" s="311"/>
      <c r="C21" s="311"/>
      <c r="D21" s="311">
        <f t="shared" si="10"/>
        <v>0</v>
      </c>
      <c r="E21" s="311"/>
      <c r="F21" s="311"/>
      <c r="G21" s="311">
        <f t="shared" si="11"/>
        <v>0</v>
      </c>
      <c r="H21" s="311"/>
      <c r="I21" s="311"/>
      <c r="J21" s="311">
        <f t="shared" si="12"/>
        <v>0</v>
      </c>
      <c r="K21" s="253"/>
      <c r="L21" s="253"/>
      <c r="M21" s="253"/>
      <c r="N21" s="314">
        <f t="shared" si="13"/>
        <v>0</v>
      </c>
      <c r="O21" s="311"/>
      <c r="P21" s="311"/>
      <c r="Q21" s="298"/>
      <c r="R21" s="298"/>
      <c r="S21" s="298"/>
      <c r="T21" s="354">
        <f t="shared" si="14"/>
        <v>0</v>
      </c>
      <c r="U21" s="354">
        <f t="shared" si="14"/>
        <v>0</v>
      </c>
      <c r="V21" s="354">
        <f t="shared" si="21"/>
        <v>0</v>
      </c>
      <c r="W21" s="355">
        <f t="shared" si="15"/>
        <v>0</v>
      </c>
      <c r="X21" s="355">
        <f t="shared" si="15"/>
        <v>0</v>
      </c>
      <c r="Y21" s="355">
        <f t="shared" si="22"/>
        <v>0</v>
      </c>
      <c r="Z21" s="303">
        <f t="shared" si="16"/>
        <v>0</v>
      </c>
      <c r="AA21" s="303">
        <f t="shared" si="16"/>
        <v>0</v>
      </c>
      <c r="AB21" s="303">
        <f t="shared" si="23"/>
        <v>0</v>
      </c>
      <c r="AC21" s="302">
        <f t="shared" si="17"/>
        <v>0</v>
      </c>
      <c r="AD21" s="302">
        <f t="shared" si="18"/>
        <v>0</v>
      </c>
      <c r="AE21" s="304">
        <f t="shared" si="24"/>
        <v>0</v>
      </c>
      <c r="AF21" s="364">
        <f t="shared" si="19"/>
        <v>0</v>
      </c>
      <c r="AG21" s="359">
        <f t="shared" si="20"/>
        <v>0</v>
      </c>
      <c r="AH21" s="359">
        <f t="shared" si="25"/>
        <v>0</v>
      </c>
      <c r="AI21" s="298">
        <f t="shared" si="26"/>
        <v>0</v>
      </c>
      <c r="AJ21" s="359">
        <f t="shared" si="27"/>
        <v>0</v>
      </c>
      <c r="AK21" s="298">
        <f t="shared" si="28"/>
        <v>0</v>
      </c>
      <c r="AL21" s="298">
        <f t="shared" si="29"/>
        <v>0</v>
      </c>
      <c r="AM21" s="298"/>
      <c r="AN21" s="298"/>
      <c r="AO21" s="298"/>
      <c r="AP21" s="298"/>
      <c r="AQ21" s="298"/>
    </row>
    <row r="22" spans="1:49" ht="15" x14ac:dyDescent="0.25">
      <c r="A22" s="338">
        <v>45399</v>
      </c>
      <c r="B22" s="311"/>
      <c r="C22" s="311"/>
      <c r="D22" s="311">
        <f t="shared" si="10"/>
        <v>0</v>
      </c>
      <c r="E22" s="311"/>
      <c r="F22" s="311"/>
      <c r="G22" s="311">
        <f t="shared" si="11"/>
        <v>0</v>
      </c>
      <c r="H22" s="311"/>
      <c r="I22" s="311"/>
      <c r="J22" s="311">
        <f t="shared" si="12"/>
        <v>0</v>
      </c>
      <c r="K22" s="253"/>
      <c r="L22" s="253"/>
      <c r="M22" s="253"/>
      <c r="N22" s="314">
        <f t="shared" si="13"/>
        <v>0</v>
      </c>
      <c r="O22" s="317"/>
      <c r="P22" s="298"/>
      <c r="Q22" s="298"/>
      <c r="R22" s="298"/>
      <c r="S22" s="298"/>
      <c r="T22" s="354">
        <f t="shared" si="14"/>
        <v>0</v>
      </c>
      <c r="U22" s="354">
        <f t="shared" si="14"/>
        <v>0</v>
      </c>
      <c r="V22" s="354">
        <f t="shared" si="21"/>
        <v>0</v>
      </c>
      <c r="W22" s="355">
        <f t="shared" si="15"/>
        <v>0</v>
      </c>
      <c r="X22" s="355">
        <f t="shared" si="15"/>
        <v>0</v>
      </c>
      <c r="Y22" s="355">
        <f t="shared" si="22"/>
        <v>0</v>
      </c>
      <c r="Z22" s="303">
        <f t="shared" si="16"/>
        <v>0</v>
      </c>
      <c r="AA22" s="303">
        <f t="shared" si="16"/>
        <v>0</v>
      </c>
      <c r="AB22" s="303">
        <f t="shared" si="23"/>
        <v>0</v>
      </c>
      <c r="AC22" s="302">
        <f t="shared" si="17"/>
        <v>0</v>
      </c>
      <c r="AD22" s="302">
        <f t="shared" si="18"/>
        <v>0</v>
      </c>
      <c r="AE22" s="304">
        <f t="shared" si="24"/>
        <v>0</v>
      </c>
      <c r="AF22" s="364">
        <f t="shared" si="19"/>
        <v>0</v>
      </c>
      <c r="AG22" s="359">
        <f t="shared" si="20"/>
        <v>0</v>
      </c>
      <c r="AH22" s="359">
        <f t="shared" si="25"/>
        <v>0</v>
      </c>
      <c r="AI22" s="298">
        <f t="shared" si="26"/>
        <v>0</v>
      </c>
      <c r="AJ22" s="359">
        <f t="shared" si="27"/>
        <v>0</v>
      </c>
      <c r="AK22" s="298">
        <f t="shared" si="28"/>
        <v>0</v>
      </c>
      <c r="AL22" s="298">
        <f t="shared" si="29"/>
        <v>0</v>
      </c>
      <c r="AM22" s="298"/>
      <c r="AN22" s="298"/>
      <c r="AO22" s="298"/>
      <c r="AP22" s="298"/>
      <c r="AQ22" s="298"/>
    </row>
    <row r="23" spans="1:49" ht="15" x14ac:dyDescent="0.25">
      <c r="A23" s="338">
        <v>45400</v>
      </c>
      <c r="B23" s="311"/>
      <c r="C23" s="311"/>
      <c r="D23" s="311">
        <f t="shared" si="10"/>
        <v>0</v>
      </c>
      <c r="E23" s="311"/>
      <c r="F23" s="311"/>
      <c r="G23" s="311">
        <f t="shared" si="11"/>
        <v>0</v>
      </c>
      <c r="H23" s="311"/>
      <c r="I23" s="311"/>
      <c r="J23" s="311">
        <f t="shared" si="12"/>
        <v>0</v>
      </c>
      <c r="K23" s="253"/>
      <c r="L23" s="253"/>
      <c r="M23" s="253"/>
      <c r="N23" s="314">
        <f t="shared" si="13"/>
        <v>0</v>
      </c>
      <c r="O23" s="317"/>
      <c r="P23" s="298"/>
      <c r="Q23" s="298"/>
      <c r="R23" s="298"/>
      <c r="S23" s="298"/>
      <c r="T23" s="354">
        <f t="shared" si="14"/>
        <v>0</v>
      </c>
      <c r="U23" s="354">
        <f t="shared" si="14"/>
        <v>0</v>
      </c>
      <c r="V23" s="354">
        <f t="shared" si="21"/>
        <v>0</v>
      </c>
      <c r="W23" s="355">
        <f t="shared" si="15"/>
        <v>0</v>
      </c>
      <c r="X23" s="355">
        <f t="shared" si="15"/>
        <v>0</v>
      </c>
      <c r="Y23" s="355">
        <f t="shared" si="22"/>
        <v>0</v>
      </c>
      <c r="Z23" s="303">
        <f t="shared" si="16"/>
        <v>0</v>
      </c>
      <c r="AA23" s="303">
        <f t="shared" si="16"/>
        <v>0</v>
      </c>
      <c r="AB23" s="303">
        <f t="shared" si="23"/>
        <v>0</v>
      </c>
      <c r="AC23" s="302">
        <f t="shared" si="17"/>
        <v>0</v>
      </c>
      <c r="AD23" s="302">
        <f t="shared" si="18"/>
        <v>0</v>
      </c>
      <c r="AE23" s="304">
        <f t="shared" si="24"/>
        <v>0</v>
      </c>
      <c r="AF23" s="364">
        <f t="shared" si="19"/>
        <v>0</v>
      </c>
      <c r="AG23" s="359">
        <f t="shared" si="20"/>
        <v>0</v>
      </c>
      <c r="AH23" s="359">
        <f t="shared" si="25"/>
        <v>0</v>
      </c>
      <c r="AI23" s="298">
        <f t="shared" si="26"/>
        <v>0</v>
      </c>
      <c r="AJ23" s="359">
        <f t="shared" si="27"/>
        <v>0</v>
      </c>
      <c r="AK23" s="298">
        <f t="shared" si="28"/>
        <v>0</v>
      </c>
      <c r="AL23" s="298">
        <f t="shared" si="29"/>
        <v>0</v>
      </c>
      <c r="AM23" s="298"/>
      <c r="AN23" s="298"/>
      <c r="AO23" s="298"/>
      <c r="AP23" s="298"/>
      <c r="AQ23" s="298"/>
    </row>
    <row r="24" spans="1:49" ht="15" x14ac:dyDescent="0.25">
      <c r="A24" s="338">
        <v>45401</v>
      </c>
      <c r="B24" s="311"/>
      <c r="C24" s="311"/>
      <c r="D24" s="311">
        <f t="shared" si="10"/>
        <v>0</v>
      </c>
      <c r="E24" s="311"/>
      <c r="F24" s="311"/>
      <c r="G24" s="311">
        <f t="shared" si="11"/>
        <v>0</v>
      </c>
      <c r="H24" s="311"/>
      <c r="I24" s="311"/>
      <c r="J24" s="311">
        <f t="shared" si="12"/>
        <v>0</v>
      </c>
      <c r="K24" s="253"/>
      <c r="L24" s="253"/>
      <c r="M24" s="253"/>
      <c r="N24" s="314">
        <f t="shared" si="13"/>
        <v>0</v>
      </c>
      <c r="O24" s="317"/>
      <c r="P24" s="298"/>
      <c r="Q24" s="298"/>
      <c r="R24" s="298"/>
      <c r="S24" s="298"/>
      <c r="T24" s="354">
        <f t="shared" si="14"/>
        <v>0</v>
      </c>
      <c r="U24" s="354">
        <f t="shared" si="14"/>
        <v>0</v>
      </c>
      <c r="V24" s="354">
        <f t="shared" si="21"/>
        <v>0</v>
      </c>
      <c r="W24" s="355">
        <f t="shared" si="15"/>
        <v>0</v>
      </c>
      <c r="X24" s="355">
        <f t="shared" si="15"/>
        <v>0</v>
      </c>
      <c r="Y24" s="355">
        <f t="shared" si="22"/>
        <v>0</v>
      </c>
      <c r="Z24" s="303">
        <f t="shared" si="16"/>
        <v>0</v>
      </c>
      <c r="AA24" s="303">
        <f t="shared" si="16"/>
        <v>0</v>
      </c>
      <c r="AB24" s="303">
        <f t="shared" si="23"/>
        <v>0</v>
      </c>
      <c r="AC24" s="302">
        <f t="shared" si="17"/>
        <v>0</v>
      </c>
      <c r="AD24" s="302">
        <f t="shared" si="18"/>
        <v>0</v>
      </c>
      <c r="AE24" s="304">
        <f t="shared" si="24"/>
        <v>0</v>
      </c>
      <c r="AF24" s="364">
        <f t="shared" si="19"/>
        <v>0</v>
      </c>
      <c r="AG24" s="359">
        <f t="shared" si="20"/>
        <v>0</v>
      </c>
      <c r="AH24" s="359">
        <f t="shared" si="25"/>
        <v>0</v>
      </c>
      <c r="AI24" s="298">
        <f t="shared" si="26"/>
        <v>0</v>
      </c>
      <c r="AJ24" s="359">
        <f t="shared" si="27"/>
        <v>0</v>
      </c>
      <c r="AK24" s="298">
        <f t="shared" si="28"/>
        <v>0</v>
      </c>
      <c r="AL24" s="298">
        <f t="shared" si="29"/>
        <v>0</v>
      </c>
      <c r="AM24" s="298"/>
      <c r="AN24" s="298"/>
      <c r="AO24" s="298"/>
      <c r="AP24" s="298"/>
      <c r="AQ24" s="298"/>
    </row>
    <row r="25" spans="1:49" ht="15" x14ac:dyDescent="0.25">
      <c r="A25" s="394">
        <v>45402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9"/>
      <c r="L25" s="389"/>
      <c r="M25" s="389"/>
      <c r="N25" s="390"/>
      <c r="O25" s="391"/>
      <c r="P25" s="298"/>
      <c r="Q25" s="298"/>
      <c r="R25" s="298"/>
      <c r="S25" s="298"/>
      <c r="T25" s="354">
        <f t="shared" si="14"/>
        <v>0</v>
      </c>
      <c r="U25" s="354">
        <f t="shared" si="14"/>
        <v>0</v>
      </c>
      <c r="V25" s="354">
        <f t="shared" si="21"/>
        <v>0</v>
      </c>
      <c r="W25" s="355">
        <f t="shared" si="15"/>
        <v>0</v>
      </c>
      <c r="X25" s="355">
        <f t="shared" si="15"/>
        <v>0</v>
      </c>
      <c r="Y25" s="355">
        <f t="shared" si="22"/>
        <v>0</v>
      </c>
      <c r="Z25" s="303">
        <f t="shared" si="16"/>
        <v>0</v>
      </c>
      <c r="AA25" s="303">
        <f t="shared" si="16"/>
        <v>0</v>
      </c>
      <c r="AB25" s="303">
        <f t="shared" si="23"/>
        <v>0</v>
      </c>
      <c r="AC25" s="302">
        <f t="shared" si="17"/>
        <v>0</v>
      </c>
      <c r="AD25" s="302">
        <f t="shared" si="18"/>
        <v>0</v>
      </c>
      <c r="AE25" s="304">
        <f t="shared" si="24"/>
        <v>0</v>
      </c>
      <c r="AF25" s="364">
        <f t="shared" si="19"/>
        <v>0</v>
      </c>
      <c r="AG25" s="359">
        <f t="shared" si="20"/>
        <v>0</v>
      </c>
      <c r="AH25" s="359">
        <f t="shared" si="25"/>
        <v>0</v>
      </c>
      <c r="AI25" s="298">
        <f t="shared" si="26"/>
        <v>0</v>
      </c>
      <c r="AJ25" s="359">
        <f t="shared" si="27"/>
        <v>0</v>
      </c>
      <c r="AK25" s="298">
        <f t="shared" si="28"/>
        <v>0</v>
      </c>
      <c r="AL25" s="298">
        <f t="shared" si="29"/>
        <v>0</v>
      </c>
      <c r="AM25" s="298"/>
      <c r="AN25" s="298"/>
      <c r="AO25" s="298"/>
      <c r="AP25" s="298"/>
      <c r="AQ25" s="298"/>
    </row>
    <row r="26" spans="1:49" ht="15" x14ac:dyDescent="0.25">
      <c r="A26" s="394">
        <v>45403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9"/>
      <c r="L26" s="389"/>
      <c r="M26" s="389"/>
      <c r="N26" s="390"/>
      <c r="O26" s="391"/>
      <c r="P26" s="298"/>
      <c r="Q26" s="298"/>
      <c r="R26" s="298"/>
      <c r="S26" s="298"/>
      <c r="T26" s="354">
        <f t="shared" si="14"/>
        <v>0</v>
      </c>
      <c r="U26" s="354">
        <f t="shared" si="14"/>
        <v>0</v>
      </c>
      <c r="V26" s="354">
        <f t="shared" si="21"/>
        <v>0</v>
      </c>
      <c r="W26" s="355">
        <f t="shared" si="15"/>
        <v>0</v>
      </c>
      <c r="X26" s="355">
        <f t="shared" si="15"/>
        <v>0</v>
      </c>
      <c r="Y26" s="355">
        <f t="shared" si="22"/>
        <v>0</v>
      </c>
      <c r="Z26" s="303">
        <f t="shared" si="16"/>
        <v>0</v>
      </c>
      <c r="AA26" s="303">
        <f t="shared" si="16"/>
        <v>0</v>
      </c>
      <c r="AB26" s="303">
        <f t="shared" si="23"/>
        <v>0</v>
      </c>
      <c r="AC26" s="302">
        <f t="shared" si="17"/>
        <v>0</v>
      </c>
      <c r="AD26" s="302">
        <f t="shared" si="18"/>
        <v>0</v>
      </c>
      <c r="AE26" s="304">
        <f t="shared" si="24"/>
        <v>0</v>
      </c>
      <c r="AF26" s="364">
        <f t="shared" si="19"/>
        <v>0</v>
      </c>
      <c r="AG26" s="359">
        <f t="shared" si="20"/>
        <v>0</v>
      </c>
      <c r="AH26" s="359">
        <f t="shared" si="25"/>
        <v>0</v>
      </c>
      <c r="AI26" s="298">
        <f t="shared" si="26"/>
        <v>0</v>
      </c>
      <c r="AJ26" s="359">
        <f t="shared" si="27"/>
        <v>0</v>
      </c>
      <c r="AK26" s="298">
        <f t="shared" si="28"/>
        <v>0</v>
      </c>
      <c r="AL26" s="298">
        <f t="shared" si="29"/>
        <v>0</v>
      </c>
      <c r="AM26" s="298"/>
      <c r="AN26" s="298"/>
      <c r="AO26" s="298"/>
      <c r="AP26" s="298"/>
      <c r="AQ26" s="298"/>
    </row>
    <row r="27" spans="1:49" ht="15" x14ac:dyDescent="0.25">
      <c r="A27" s="338">
        <v>45404</v>
      </c>
      <c r="B27" s="311"/>
      <c r="C27" s="311"/>
      <c r="D27" s="311">
        <f t="shared" si="10"/>
        <v>0</v>
      </c>
      <c r="E27" s="311"/>
      <c r="F27" s="311"/>
      <c r="G27" s="311">
        <f t="shared" si="11"/>
        <v>0</v>
      </c>
      <c r="H27" s="311"/>
      <c r="I27" s="311"/>
      <c r="J27" s="311">
        <f t="shared" si="12"/>
        <v>0</v>
      </c>
      <c r="K27" s="253"/>
      <c r="L27" s="253"/>
      <c r="M27" s="253"/>
      <c r="N27" s="314">
        <f t="shared" si="13"/>
        <v>0</v>
      </c>
      <c r="O27" s="311"/>
      <c r="P27" s="311"/>
      <c r="Q27" s="298"/>
      <c r="R27" s="298"/>
      <c r="S27" s="298"/>
      <c r="T27" s="354">
        <f t="shared" si="14"/>
        <v>0</v>
      </c>
      <c r="U27" s="354">
        <f t="shared" si="14"/>
        <v>0</v>
      </c>
      <c r="V27" s="354">
        <f t="shared" si="21"/>
        <v>0</v>
      </c>
      <c r="W27" s="355">
        <f t="shared" si="15"/>
        <v>0</v>
      </c>
      <c r="X27" s="355">
        <f t="shared" si="15"/>
        <v>0</v>
      </c>
      <c r="Y27" s="355">
        <f t="shared" si="22"/>
        <v>0</v>
      </c>
      <c r="Z27" s="303">
        <f t="shared" si="16"/>
        <v>0</v>
      </c>
      <c r="AA27" s="303">
        <f t="shared" si="16"/>
        <v>0</v>
      </c>
      <c r="AB27" s="303">
        <f t="shared" si="23"/>
        <v>0</v>
      </c>
      <c r="AC27" s="302">
        <f t="shared" si="17"/>
        <v>0</v>
      </c>
      <c r="AD27" s="302">
        <f t="shared" si="18"/>
        <v>0</v>
      </c>
      <c r="AE27" s="304">
        <f t="shared" si="24"/>
        <v>0</v>
      </c>
      <c r="AF27" s="364">
        <f t="shared" si="19"/>
        <v>0</v>
      </c>
      <c r="AG27" s="359">
        <f t="shared" si="20"/>
        <v>0</v>
      </c>
      <c r="AH27" s="359">
        <f t="shared" si="25"/>
        <v>0</v>
      </c>
      <c r="AI27" s="298">
        <f t="shared" si="26"/>
        <v>0</v>
      </c>
      <c r="AJ27" s="359">
        <f t="shared" si="27"/>
        <v>0</v>
      </c>
      <c r="AK27" s="298">
        <f t="shared" si="28"/>
        <v>0</v>
      </c>
      <c r="AL27" s="298">
        <f t="shared" si="29"/>
        <v>0</v>
      </c>
      <c r="AM27" s="298"/>
      <c r="AN27" s="298"/>
      <c r="AO27" s="298"/>
      <c r="AP27" s="298"/>
      <c r="AQ27" s="298"/>
    </row>
    <row r="28" spans="1:49" ht="15" x14ac:dyDescent="0.25">
      <c r="A28" s="338">
        <v>45405</v>
      </c>
      <c r="B28" s="311"/>
      <c r="C28" s="311"/>
      <c r="D28" s="311">
        <f t="shared" si="10"/>
        <v>0</v>
      </c>
      <c r="E28" s="311"/>
      <c r="F28" s="311"/>
      <c r="G28" s="311">
        <f t="shared" si="11"/>
        <v>0</v>
      </c>
      <c r="H28" s="311"/>
      <c r="I28" s="311"/>
      <c r="J28" s="311">
        <f t="shared" si="12"/>
        <v>0</v>
      </c>
      <c r="K28" s="253"/>
      <c r="L28" s="253"/>
      <c r="M28" s="253"/>
      <c r="N28" s="314">
        <f t="shared" si="13"/>
        <v>0</v>
      </c>
      <c r="O28" s="311"/>
      <c r="P28" s="311"/>
      <c r="Q28" s="298"/>
      <c r="R28" s="298"/>
      <c r="S28" s="298"/>
      <c r="T28" s="354">
        <f t="shared" si="14"/>
        <v>0</v>
      </c>
      <c r="U28" s="354">
        <f t="shared" si="14"/>
        <v>0</v>
      </c>
      <c r="V28" s="354">
        <f t="shared" si="21"/>
        <v>0</v>
      </c>
      <c r="W28" s="355">
        <f t="shared" si="15"/>
        <v>0</v>
      </c>
      <c r="X28" s="355">
        <f t="shared" si="15"/>
        <v>0</v>
      </c>
      <c r="Y28" s="355">
        <f t="shared" si="22"/>
        <v>0</v>
      </c>
      <c r="Z28" s="303">
        <f t="shared" si="16"/>
        <v>0</v>
      </c>
      <c r="AA28" s="303">
        <f t="shared" si="16"/>
        <v>0</v>
      </c>
      <c r="AB28" s="303">
        <f t="shared" si="23"/>
        <v>0</v>
      </c>
      <c r="AC28" s="302">
        <f t="shared" si="17"/>
        <v>0</v>
      </c>
      <c r="AD28" s="302">
        <f t="shared" si="18"/>
        <v>0</v>
      </c>
      <c r="AE28" s="304">
        <f t="shared" si="24"/>
        <v>0</v>
      </c>
      <c r="AF28" s="364">
        <f t="shared" si="19"/>
        <v>0</v>
      </c>
      <c r="AG28" s="359">
        <f t="shared" si="20"/>
        <v>0</v>
      </c>
      <c r="AH28" s="359">
        <f t="shared" si="25"/>
        <v>0</v>
      </c>
      <c r="AI28" s="298">
        <f t="shared" si="26"/>
        <v>0</v>
      </c>
      <c r="AJ28" s="359">
        <f t="shared" si="27"/>
        <v>0</v>
      </c>
      <c r="AK28" s="298">
        <f t="shared" si="28"/>
        <v>0</v>
      </c>
      <c r="AL28" s="298">
        <f t="shared" si="29"/>
        <v>0</v>
      </c>
      <c r="AM28" s="298"/>
      <c r="AN28" s="298"/>
      <c r="AO28" s="298"/>
      <c r="AP28" s="298"/>
      <c r="AQ28" s="298"/>
    </row>
    <row r="29" spans="1:49" ht="15" x14ac:dyDescent="0.25">
      <c r="A29" s="338">
        <v>45406</v>
      </c>
      <c r="B29" s="311"/>
      <c r="C29" s="311"/>
      <c r="D29" s="311">
        <f t="shared" si="10"/>
        <v>0</v>
      </c>
      <c r="E29" s="311"/>
      <c r="F29" s="311"/>
      <c r="G29" s="311">
        <f t="shared" si="11"/>
        <v>0</v>
      </c>
      <c r="H29" s="311"/>
      <c r="I29" s="311"/>
      <c r="J29" s="311">
        <f t="shared" si="12"/>
        <v>0</v>
      </c>
      <c r="K29" s="253"/>
      <c r="L29" s="253"/>
      <c r="M29" s="253"/>
      <c r="N29" s="314">
        <f t="shared" si="13"/>
        <v>0</v>
      </c>
      <c r="O29" s="317"/>
      <c r="P29" s="298"/>
      <c r="Q29" s="298"/>
      <c r="R29" s="298"/>
      <c r="S29" s="298"/>
      <c r="T29" s="354">
        <f t="shared" si="14"/>
        <v>0</v>
      </c>
      <c r="U29" s="354">
        <f t="shared" si="14"/>
        <v>0</v>
      </c>
      <c r="V29" s="354">
        <f t="shared" si="21"/>
        <v>0</v>
      </c>
      <c r="W29" s="355">
        <f t="shared" si="15"/>
        <v>0</v>
      </c>
      <c r="X29" s="355">
        <f t="shared" si="15"/>
        <v>0</v>
      </c>
      <c r="Y29" s="355">
        <f t="shared" si="22"/>
        <v>0</v>
      </c>
      <c r="Z29" s="303">
        <f t="shared" si="16"/>
        <v>0</v>
      </c>
      <c r="AA29" s="303">
        <f t="shared" si="16"/>
        <v>0</v>
      </c>
      <c r="AB29" s="303">
        <f t="shared" si="23"/>
        <v>0</v>
      </c>
      <c r="AC29" s="302">
        <f t="shared" si="17"/>
        <v>0</v>
      </c>
      <c r="AD29" s="302">
        <f t="shared" si="18"/>
        <v>0</v>
      </c>
      <c r="AE29" s="304">
        <f t="shared" si="24"/>
        <v>0</v>
      </c>
      <c r="AF29" s="364">
        <f t="shared" si="19"/>
        <v>0</v>
      </c>
      <c r="AG29" s="359">
        <f t="shared" si="20"/>
        <v>0</v>
      </c>
      <c r="AH29" s="359">
        <f t="shared" si="25"/>
        <v>0</v>
      </c>
      <c r="AI29" s="298">
        <f t="shared" si="26"/>
        <v>0</v>
      </c>
      <c r="AJ29" s="359">
        <f t="shared" si="27"/>
        <v>0</v>
      </c>
      <c r="AK29" s="298">
        <f t="shared" si="28"/>
        <v>0</v>
      </c>
      <c r="AL29" s="298">
        <f t="shared" si="29"/>
        <v>0</v>
      </c>
      <c r="AM29" s="298"/>
      <c r="AN29" s="298"/>
      <c r="AO29" s="298"/>
      <c r="AP29" s="298"/>
      <c r="AQ29" s="298"/>
    </row>
    <row r="30" spans="1:49" ht="15" x14ac:dyDescent="0.25">
      <c r="A30" s="338">
        <v>45407</v>
      </c>
      <c r="B30" s="311"/>
      <c r="C30" s="311"/>
      <c r="D30" s="311">
        <f t="shared" si="10"/>
        <v>0</v>
      </c>
      <c r="E30" s="311"/>
      <c r="F30" s="311"/>
      <c r="G30" s="311">
        <f t="shared" si="11"/>
        <v>0</v>
      </c>
      <c r="H30" s="311"/>
      <c r="I30" s="311"/>
      <c r="J30" s="311">
        <f t="shared" si="12"/>
        <v>0</v>
      </c>
      <c r="K30" s="253"/>
      <c r="L30" s="253"/>
      <c r="M30" s="253"/>
      <c r="N30" s="314">
        <f t="shared" si="13"/>
        <v>0</v>
      </c>
      <c r="O30" s="317"/>
      <c r="P30" s="298"/>
      <c r="Q30" s="298"/>
      <c r="R30" s="298"/>
      <c r="S30" s="298"/>
      <c r="T30" s="354">
        <f t="shared" si="14"/>
        <v>0</v>
      </c>
      <c r="U30" s="354">
        <f t="shared" si="14"/>
        <v>0</v>
      </c>
      <c r="V30" s="354">
        <f t="shared" si="21"/>
        <v>0</v>
      </c>
      <c r="W30" s="355">
        <f t="shared" si="15"/>
        <v>0</v>
      </c>
      <c r="X30" s="355">
        <f t="shared" si="15"/>
        <v>0</v>
      </c>
      <c r="Y30" s="355">
        <f t="shared" si="22"/>
        <v>0</v>
      </c>
      <c r="Z30" s="303">
        <f t="shared" si="16"/>
        <v>0</v>
      </c>
      <c r="AA30" s="303">
        <f t="shared" si="16"/>
        <v>0</v>
      </c>
      <c r="AB30" s="303">
        <f t="shared" si="23"/>
        <v>0</v>
      </c>
      <c r="AC30" s="302">
        <f t="shared" si="17"/>
        <v>0</v>
      </c>
      <c r="AD30" s="302">
        <f t="shared" si="18"/>
        <v>0</v>
      </c>
      <c r="AE30" s="304">
        <f t="shared" si="24"/>
        <v>0</v>
      </c>
      <c r="AF30" s="364">
        <f t="shared" si="19"/>
        <v>0</v>
      </c>
      <c r="AG30" s="359">
        <f t="shared" si="20"/>
        <v>0</v>
      </c>
      <c r="AH30" s="359">
        <f t="shared" si="25"/>
        <v>0</v>
      </c>
      <c r="AI30" s="298">
        <f t="shared" si="26"/>
        <v>0</v>
      </c>
      <c r="AJ30" s="359">
        <f t="shared" si="27"/>
        <v>0</v>
      </c>
      <c r="AK30" s="298">
        <f t="shared" si="28"/>
        <v>0</v>
      </c>
      <c r="AL30" s="298">
        <f t="shared" si="29"/>
        <v>0</v>
      </c>
      <c r="AM30" s="298"/>
      <c r="AN30" s="298"/>
      <c r="AO30" s="298"/>
      <c r="AP30" s="298"/>
      <c r="AQ30" s="298"/>
    </row>
    <row r="31" spans="1:49" ht="15" x14ac:dyDescent="0.25">
      <c r="A31" s="338">
        <v>45408</v>
      </c>
      <c r="B31" s="311"/>
      <c r="C31" s="311"/>
      <c r="D31" s="311">
        <f t="shared" si="10"/>
        <v>0</v>
      </c>
      <c r="E31" s="311"/>
      <c r="F31" s="311"/>
      <c r="G31" s="311">
        <f t="shared" si="11"/>
        <v>0</v>
      </c>
      <c r="H31" s="311"/>
      <c r="I31" s="311"/>
      <c r="J31" s="311">
        <f t="shared" si="12"/>
        <v>0</v>
      </c>
      <c r="K31" s="253"/>
      <c r="L31" s="253"/>
      <c r="M31" s="253"/>
      <c r="N31" s="314">
        <f t="shared" si="13"/>
        <v>0</v>
      </c>
      <c r="O31" s="317"/>
      <c r="P31" s="298"/>
      <c r="Q31" s="298"/>
      <c r="R31" s="298"/>
      <c r="S31" s="298"/>
      <c r="T31" s="354">
        <f t="shared" si="14"/>
        <v>0</v>
      </c>
      <c r="U31" s="354">
        <f t="shared" si="14"/>
        <v>0</v>
      </c>
      <c r="V31" s="354">
        <f t="shared" si="21"/>
        <v>0</v>
      </c>
      <c r="W31" s="355">
        <f t="shared" si="15"/>
        <v>0</v>
      </c>
      <c r="X31" s="355">
        <f t="shared" si="15"/>
        <v>0</v>
      </c>
      <c r="Y31" s="355">
        <f t="shared" si="22"/>
        <v>0</v>
      </c>
      <c r="Z31" s="303">
        <f t="shared" si="16"/>
        <v>0</v>
      </c>
      <c r="AA31" s="303">
        <f t="shared" si="16"/>
        <v>0</v>
      </c>
      <c r="AB31" s="303">
        <f t="shared" si="23"/>
        <v>0</v>
      </c>
      <c r="AC31" s="302">
        <f t="shared" si="17"/>
        <v>0</v>
      </c>
      <c r="AD31" s="302">
        <f t="shared" si="18"/>
        <v>0</v>
      </c>
      <c r="AE31" s="304">
        <f t="shared" si="24"/>
        <v>0</v>
      </c>
      <c r="AF31" s="364">
        <f t="shared" si="19"/>
        <v>0</v>
      </c>
      <c r="AG31" s="359">
        <f t="shared" si="20"/>
        <v>0</v>
      </c>
      <c r="AH31" s="359">
        <f t="shared" si="25"/>
        <v>0</v>
      </c>
      <c r="AI31" s="298">
        <f t="shared" si="26"/>
        <v>0</v>
      </c>
      <c r="AJ31" s="359">
        <f t="shared" si="27"/>
        <v>0</v>
      </c>
      <c r="AK31" s="298">
        <f t="shared" si="28"/>
        <v>0</v>
      </c>
      <c r="AL31" s="298">
        <f t="shared" si="29"/>
        <v>0</v>
      </c>
      <c r="AM31" s="298"/>
      <c r="AN31" s="298"/>
      <c r="AO31" s="298"/>
      <c r="AP31" s="298"/>
      <c r="AQ31" s="298"/>
    </row>
    <row r="32" spans="1:49" ht="15" x14ac:dyDescent="0.25">
      <c r="A32" s="394">
        <v>45409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9"/>
      <c r="L32" s="389"/>
      <c r="M32" s="389"/>
      <c r="N32" s="390"/>
      <c r="O32" s="391"/>
      <c r="P32" s="298"/>
      <c r="Q32" s="298"/>
      <c r="R32" s="298"/>
      <c r="S32" s="298"/>
      <c r="T32" s="354">
        <f t="shared" si="14"/>
        <v>0</v>
      </c>
      <c r="U32" s="354">
        <f t="shared" si="14"/>
        <v>0</v>
      </c>
      <c r="V32" s="354">
        <f t="shared" si="21"/>
        <v>0</v>
      </c>
      <c r="W32" s="355">
        <f t="shared" si="15"/>
        <v>0</v>
      </c>
      <c r="X32" s="355">
        <f t="shared" si="15"/>
        <v>0</v>
      </c>
      <c r="Y32" s="355">
        <f t="shared" si="22"/>
        <v>0</v>
      </c>
      <c r="Z32" s="303">
        <f t="shared" si="16"/>
        <v>0</v>
      </c>
      <c r="AA32" s="303">
        <f t="shared" si="16"/>
        <v>0</v>
      </c>
      <c r="AB32" s="303">
        <f t="shared" si="23"/>
        <v>0</v>
      </c>
      <c r="AC32" s="302">
        <f t="shared" si="17"/>
        <v>0</v>
      </c>
      <c r="AD32" s="302">
        <f t="shared" si="18"/>
        <v>0</v>
      </c>
      <c r="AE32" s="304">
        <f t="shared" si="24"/>
        <v>0</v>
      </c>
      <c r="AF32" s="364">
        <f t="shared" si="19"/>
        <v>0</v>
      </c>
      <c r="AG32" s="359">
        <f t="shared" si="20"/>
        <v>0</v>
      </c>
      <c r="AH32" s="359">
        <f t="shared" si="25"/>
        <v>0</v>
      </c>
      <c r="AI32" s="298">
        <f t="shared" si="26"/>
        <v>0</v>
      </c>
      <c r="AJ32" s="359">
        <f t="shared" si="27"/>
        <v>0</v>
      </c>
      <c r="AK32" s="298">
        <f t="shared" si="28"/>
        <v>0</v>
      </c>
      <c r="AL32" s="298">
        <f t="shared" si="29"/>
        <v>0</v>
      </c>
      <c r="AM32" s="298"/>
      <c r="AN32" s="298"/>
      <c r="AO32" s="298"/>
      <c r="AP32" s="298"/>
      <c r="AQ32" s="298"/>
    </row>
    <row r="33" spans="1:43" ht="15" x14ac:dyDescent="0.25">
      <c r="A33" s="394">
        <v>45410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89"/>
      <c r="L33" s="389"/>
      <c r="M33" s="389"/>
      <c r="N33" s="390"/>
      <c r="O33" s="391"/>
      <c r="P33" s="298"/>
      <c r="Q33" s="298"/>
      <c r="R33" s="298"/>
      <c r="S33" s="298"/>
      <c r="T33" s="354">
        <f t="shared" si="14"/>
        <v>0</v>
      </c>
      <c r="U33" s="354">
        <f t="shared" si="14"/>
        <v>0</v>
      </c>
      <c r="V33" s="354">
        <f t="shared" si="21"/>
        <v>0</v>
      </c>
      <c r="W33" s="355">
        <f t="shared" si="15"/>
        <v>0</v>
      </c>
      <c r="X33" s="355">
        <f t="shared" si="15"/>
        <v>0</v>
      </c>
      <c r="Y33" s="355">
        <f t="shared" si="22"/>
        <v>0</v>
      </c>
      <c r="Z33" s="303">
        <f t="shared" si="16"/>
        <v>0</v>
      </c>
      <c r="AA33" s="303">
        <f t="shared" si="16"/>
        <v>0</v>
      </c>
      <c r="AB33" s="303">
        <f t="shared" si="23"/>
        <v>0</v>
      </c>
      <c r="AC33" s="302">
        <f t="shared" si="17"/>
        <v>0</v>
      </c>
      <c r="AD33" s="302">
        <f t="shared" si="18"/>
        <v>0</v>
      </c>
      <c r="AE33" s="304">
        <f t="shared" si="24"/>
        <v>0</v>
      </c>
      <c r="AF33" s="364">
        <f t="shared" si="19"/>
        <v>0</v>
      </c>
      <c r="AG33" s="359">
        <f t="shared" si="20"/>
        <v>0</v>
      </c>
      <c r="AH33" s="359">
        <f t="shared" si="25"/>
        <v>0</v>
      </c>
      <c r="AI33" s="298">
        <f t="shared" si="26"/>
        <v>0</v>
      </c>
      <c r="AJ33" s="359">
        <f t="shared" si="27"/>
        <v>0</v>
      </c>
      <c r="AK33" s="298">
        <f t="shared" si="28"/>
        <v>0</v>
      </c>
      <c r="AL33" s="298">
        <f t="shared" si="29"/>
        <v>0</v>
      </c>
      <c r="AM33" s="298"/>
      <c r="AN33" s="298"/>
      <c r="AO33" s="298"/>
      <c r="AP33" s="298"/>
      <c r="AQ33" s="298"/>
    </row>
    <row r="34" spans="1:43" ht="15" x14ac:dyDescent="0.25">
      <c r="A34" s="338">
        <v>45411</v>
      </c>
      <c r="B34" s="338"/>
      <c r="C34" s="338"/>
      <c r="D34" s="311">
        <f t="shared" si="10"/>
        <v>0</v>
      </c>
      <c r="E34" s="311"/>
      <c r="F34" s="311"/>
      <c r="G34" s="311">
        <f t="shared" si="11"/>
        <v>0</v>
      </c>
      <c r="H34" s="311"/>
      <c r="I34" s="311"/>
      <c r="J34" s="311">
        <f t="shared" si="12"/>
        <v>0</v>
      </c>
      <c r="K34" s="253"/>
      <c r="L34" s="253"/>
      <c r="M34" s="253"/>
      <c r="N34" s="314">
        <f t="shared" si="13"/>
        <v>0</v>
      </c>
      <c r="O34" s="311"/>
      <c r="P34" s="311"/>
      <c r="Q34" s="298"/>
      <c r="R34" s="298"/>
      <c r="S34" s="298"/>
      <c r="T34" s="354">
        <f t="shared" si="14"/>
        <v>0</v>
      </c>
      <c r="U34" s="354">
        <f t="shared" si="14"/>
        <v>0</v>
      </c>
      <c r="V34" s="354">
        <f t="shared" si="21"/>
        <v>0</v>
      </c>
      <c r="W34" s="355">
        <f t="shared" si="15"/>
        <v>0</v>
      </c>
      <c r="X34" s="355">
        <f t="shared" si="15"/>
        <v>0</v>
      </c>
      <c r="Y34" s="355">
        <f t="shared" si="22"/>
        <v>0</v>
      </c>
      <c r="Z34" s="303">
        <f t="shared" si="16"/>
        <v>0</v>
      </c>
      <c r="AA34" s="303">
        <f t="shared" si="16"/>
        <v>0</v>
      </c>
      <c r="AB34" s="303">
        <f t="shared" si="23"/>
        <v>0</v>
      </c>
      <c r="AC34" s="302">
        <f t="shared" si="17"/>
        <v>0</v>
      </c>
      <c r="AD34" s="302">
        <f t="shared" si="18"/>
        <v>0</v>
      </c>
      <c r="AE34" s="304">
        <f t="shared" si="24"/>
        <v>0</v>
      </c>
      <c r="AF34" s="364">
        <f t="shared" si="19"/>
        <v>0</v>
      </c>
      <c r="AG34" s="359">
        <f t="shared" si="20"/>
        <v>0</v>
      </c>
      <c r="AH34" s="359">
        <f t="shared" si="25"/>
        <v>0</v>
      </c>
      <c r="AI34" s="298">
        <f t="shared" si="26"/>
        <v>0</v>
      </c>
      <c r="AJ34" s="359">
        <f t="shared" si="27"/>
        <v>0</v>
      </c>
      <c r="AK34" s="298">
        <f t="shared" si="28"/>
        <v>0</v>
      </c>
      <c r="AL34" s="298">
        <f t="shared" si="29"/>
        <v>0</v>
      </c>
      <c r="AM34" s="298"/>
      <c r="AN34" s="298"/>
      <c r="AO34" s="298"/>
      <c r="AP34" s="298"/>
      <c r="AQ34" s="298"/>
    </row>
    <row r="35" spans="1:43" ht="15" x14ac:dyDescent="0.25">
      <c r="A35" s="338">
        <v>45412</v>
      </c>
      <c r="B35" s="338"/>
      <c r="C35" s="338"/>
      <c r="D35" s="311">
        <f t="shared" si="10"/>
        <v>0</v>
      </c>
      <c r="E35" s="311"/>
      <c r="F35" s="311"/>
      <c r="G35" s="311">
        <f t="shared" si="11"/>
        <v>0</v>
      </c>
      <c r="H35" s="311"/>
      <c r="I35" s="311"/>
      <c r="J35" s="311">
        <f t="shared" si="12"/>
        <v>0</v>
      </c>
      <c r="K35" s="253"/>
      <c r="L35" s="253"/>
      <c r="M35" s="253"/>
      <c r="N35" s="314">
        <f t="shared" si="13"/>
        <v>0</v>
      </c>
      <c r="O35" s="311"/>
      <c r="P35" s="311"/>
      <c r="Q35" s="298"/>
      <c r="R35" s="298"/>
      <c r="S35" s="298"/>
      <c r="T35" s="354">
        <f t="shared" si="14"/>
        <v>0</v>
      </c>
      <c r="U35" s="354">
        <f t="shared" si="14"/>
        <v>0</v>
      </c>
      <c r="V35" s="354">
        <f t="shared" si="21"/>
        <v>0</v>
      </c>
      <c r="W35" s="355">
        <f t="shared" si="15"/>
        <v>0</v>
      </c>
      <c r="X35" s="355">
        <f t="shared" si="15"/>
        <v>0</v>
      </c>
      <c r="Y35" s="355">
        <f t="shared" si="22"/>
        <v>0</v>
      </c>
      <c r="Z35" s="303">
        <f t="shared" si="16"/>
        <v>0</v>
      </c>
      <c r="AA35" s="303">
        <f t="shared" si="16"/>
        <v>0</v>
      </c>
      <c r="AB35" s="303">
        <f t="shared" si="23"/>
        <v>0</v>
      </c>
      <c r="AC35" s="302">
        <f t="shared" si="17"/>
        <v>0</v>
      </c>
      <c r="AD35" s="302">
        <f t="shared" si="18"/>
        <v>0</v>
      </c>
      <c r="AE35" s="304">
        <f t="shared" si="24"/>
        <v>0</v>
      </c>
      <c r="AF35" s="364">
        <f t="shared" si="19"/>
        <v>0</v>
      </c>
      <c r="AG35" s="359">
        <f t="shared" si="20"/>
        <v>0</v>
      </c>
      <c r="AH35" s="359">
        <f t="shared" si="25"/>
        <v>0</v>
      </c>
      <c r="AI35" s="298">
        <f t="shared" si="26"/>
        <v>0</v>
      </c>
      <c r="AJ35" s="359">
        <f t="shared" si="27"/>
        <v>0</v>
      </c>
      <c r="AK35" s="298">
        <f t="shared" si="28"/>
        <v>0</v>
      </c>
      <c r="AL35" s="298">
        <f t="shared" si="29"/>
        <v>0</v>
      </c>
      <c r="AM35" s="298"/>
      <c r="AN35" s="298"/>
      <c r="AO35" s="298"/>
      <c r="AP35" s="298"/>
      <c r="AQ35" s="298"/>
    </row>
    <row r="36" spans="1:43" ht="15" x14ac:dyDescent="0.25">
      <c r="A36" s="311"/>
      <c r="B36" s="311"/>
      <c r="C36" s="311"/>
      <c r="D36" s="311"/>
      <c r="E36" s="311"/>
      <c r="F36" s="311"/>
      <c r="G36" s="311"/>
      <c r="H36" s="311"/>
      <c r="I36" s="311"/>
      <c r="J36" s="311"/>
      <c r="K36" s="316"/>
      <c r="L36" s="316"/>
      <c r="M36" s="316"/>
      <c r="N36" s="314"/>
      <c r="O36" s="317"/>
      <c r="P36" s="298"/>
      <c r="Q36" s="298"/>
      <c r="R36" s="298"/>
      <c r="S36" s="298"/>
      <c r="T36" s="354">
        <f t="shared" si="14"/>
        <v>0</v>
      </c>
      <c r="U36" s="354">
        <f t="shared" si="14"/>
        <v>0</v>
      </c>
      <c r="V36" s="354">
        <f t="shared" si="21"/>
        <v>0</v>
      </c>
      <c r="W36" s="355">
        <f t="shared" si="15"/>
        <v>0</v>
      </c>
      <c r="X36" s="355">
        <f t="shared" si="15"/>
        <v>0</v>
      </c>
      <c r="Y36" s="355">
        <f t="shared" si="22"/>
        <v>0</v>
      </c>
      <c r="Z36" s="303">
        <f t="shared" si="16"/>
        <v>0</v>
      </c>
      <c r="AA36" s="303">
        <f t="shared" si="16"/>
        <v>0</v>
      </c>
      <c r="AB36" s="303">
        <f t="shared" si="23"/>
        <v>0</v>
      </c>
      <c r="AC36" s="302">
        <f t="shared" si="17"/>
        <v>0</v>
      </c>
      <c r="AD36" s="302">
        <f t="shared" si="18"/>
        <v>0</v>
      </c>
      <c r="AE36" s="304">
        <f t="shared" si="24"/>
        <v>0</v>
      </c>
      <c r="AF36" s="364">
        <f t="shared" si="19"/>
        <v>0</v>
      </c>
      <c r="AG36" s="359">
        <f t="shared" si="20"/>
        <v>0</v>
      </c>
      <c r="AH36" s="359">
        <f t="shared" si="25"/>
        <v>0</v>
      </c>
      <c r="AI36" s="298">
        <f t="shared" si="26"/>
        <v>0</v>
      </c>
      <c r="AJ36" s="359">
        <f t="shared" si="27"/>
        <v>0</v>
      </c>
      <c r="AK36" s="298">
        <f t="shared" si="28"/>
        <v>0</v>
      </c>
      <c r="AL36" s="298">
        <f t="shared" si="29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1"/>
      <c r="B37" s="311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4"/>
        <v>0</v>
      </c>
      <c r="U37" s="354">
        <f t="shared" si="14"/>
        <v>0</v>
      </c>
      <c r="V37" s="354">
        <f t="shared" si="21"/>
        <v>0</v>
      </c>
      <c r="W37" s="355">
        <f t="shared" si="15"/>
        <v>0</v>
      </c>
      <c r="X37" s="355">
        <f t="shared" si="15"/>
        <v>0</v>
      </c>
      <c r="Y37" s="355">
        <f t="shared" si="22"/>
        <v>0</v>
      </c>
      <c r="Z37" s="303">
        <f t="shared" si="16"/>
        <v>0</v>
      </c>
      <c r="AA37" s="303">
        <f t="shared" si="16"/>
        <v>0</v>
      </c>
      <c r="AB37" s="303">
        <f t="shared" si="23"/>
        <v>0</v>
      </c>
      <c r="AC37" s="302">
        <f t="shared" si="17"/>
        <v>0</v>
      </c>
      <c r="AD37" s="302">
        <f t="shared" si="18"/>
        <v>0</v>
      </c>
      <c r="AE37" s="304">
        <f t="shared" si="24"/>
        <v>0</v>
      </c>
      <c r="AF37" s="364">
        <f t="shared" si="19"/>
        <v>0</v>
      </c>
      <c r="AG37" s="359">
        <f t="shared" si="20"/>
        <v>0</v>
      </c>
      <c r="AH37" s="359">
        <f t="shared" si="25"/>
        <v>0</v>
      </c>
      <c r="AI37" s="298">
        <f t="shared" si="26"/>
        <v>0</v>
      </c>
      <c r="AJ37" s="359">
        <f t="shared" si="27"/>
        <v>0</v>
      </c>
      <c r="AK37" s="298">
        <f t="shared" si="28"/>
        <v>0</v>
      </c>
      <c r="AL37" s="298">
        <f t="shared" si="29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x14ac:dyDescent="0.2"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x14ac:dyDescent="0.2">
      <c r="I40" s="395" t="s">
        <v>147</v>
      </c>
      <c r="N40" s="396">
        <f>N38/'01'!Soll_imMonat_HHMM*100</f>
        <v>0</v>
      </c>
      <c r="O40" s="397" t="s">
        <v>146</v>
      </c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x14ac:dyDescent="0.2"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x14ac:dyDescent="0.2"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x14ac:dyDescent="0.2"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x14ac:dyDescent="0.2"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x14ac:dyDescent="0.2"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x14ac:dyDescent="0.2"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x14ac:dyDescent="0.2"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x14ac:dyDescent="0.2"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6:43" x14ac:dyDescent="0.2"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6:43" x14ac:dyDescent="0.2"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6:43" x14ac:dyDescent="0.2"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6:43" x14ac:dyDescent="0.2"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6:43" x14ac:dyDescent="0.2"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6:43" x14ac:dyDescent="0.2"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6:43" x14ac:dyDescent="0.2"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6:43" x14ac:dyDescent="0.2"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6:43" x14ac:dyDescent="0.2"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6:43" x14ac:dyDescent="0.2"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6:43" x14ac:dyDescent="0.2"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6:43" x14ac:dyDescent="0.2"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6:43" x14ac:dyDescent="0.2"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</sheetData>
  <pageMargins left="0.70866141732283472" right="0.51181102362204722" top="0.78740157480314965" bottom="0.78740157480314965" header="0.31496062992125984" footer="0.31496062992125984"/>
  <pageSetup paperSize="9" scale="82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9"/>
  <dimension ref="A1:AE191"/>
  <sheetViews>
    <sheetView workbookViewId="0">
      <selection activeCell="W37" sqref="W37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31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</row>
    <row r="2" spans="1:31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'04'!Q73</f>
        <v>-664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</row>
    <row r="3" spans="1:31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-664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</row>
    <row r="4" spans="1:31" ht="16.5" customHeight="1" thickTop="1" thickBot="1" x14ac:dyDescent="0.25">
      <c r="A4" t="s">
        <v>11</v>
      </c>
      <c r="B4" s="37" t="s">
        <v>62</v>
      </c>
      <c r="C4"/>
      <c r="D4" s="38" t="str">
        <f>"" &amp;P4 &amp; " Arbeitsstunden"</f>
        <v>160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160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</row>
    <row r="5" spans="1:31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bzw.20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</row>
    <row r="6" spans="1:31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-80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</row>
    <row r="7" spans="1:31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</row>
    <row r="8" spans="1:31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</row>
    <row r="9" spans="1:31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19.999999999999993</v>
      </c>
      <c r="H9" s="124">
        <f>TIME(INT(F9),(F9-INT(F9))*100,0)</f>
        <v>0.25</v>
      </c>
      <c r="I9" s="125">
        <f>ABS(P2)</f>
        <v>664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-27.666666666666668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-34.333333333333336</v>
      </c>
      <c r="Q9" s="47">
        <f>ABS(P2)</f>
        <v>664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</row>
    <row r="10" spans="1:31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20</v>
      </c>
      <c r="H10" s="99">
        <f>TIME(INT(F10),(F10-INT(F10))*100,0)</f>
        <v>0.375</v>
      </c>
      <c r="I10" s="100">
        <f>SIGN(P2)*(INT(I9/24)+TIME(INT(I9),(I9-INT(I9))*100,0))</f>
        <v>-27.666666666666668</v>
      </c>
      <c r="J10" s="101">
        <f>TIME(INT(M1),(M1-INT(M1))*100,0)</f>
        <v>0.83333333333333337</v>
      </c>
      <c r="K10" s="100">
        <f>ABS(K9)</f>
        <v>0</v>
      </c>
      <c r="L10" s="102">
        <f>ABS(L9)</f>
        <v>27.666666666666668</v>
      </c>
      <c r="M10" s="110" t="e">
        <f>#REF!</f>
        <v>#REF!</v>
      </c>
      <c r="N10" s="112" t="e">
        <f>Q54</f>
        <v>#REF!</v>
      </c>
      <c r="O10" s="111">
        <f>ABS(P10)</f>
        <v>34.333333333333336</v>
      </c>
      <c r="P10" s="1">
        <f>IF(P9&gt;O9,O9,P9)</f>
        <v>-34.333333333333336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</row>
    <row r="11" spans="1:31" s="15" customFormat="1" ht="21" customHeight="1" thickTop="1" thickBot="1" x14ac:dyDescent="0.25">
      <c r="A11" s="15" t="s">
        <v>17</v>
      </c>
      <c r="B11" s="16">
        <v>45413</v>
      </c>
      <c r="C11" s="16">
        <v>45414</v>
      </c>
      <c r="D11" s="16">
        <v>45415</v>
      </c>
      <c r="E11" s="16">
        <v>45416</v>
      </c>
      <c r="F11" s="16">
        <v>45417</v>
      </c>
      <c r="G11" s="16">
        <v>45418</v>
      </c>
      <c r="H11" s="16">
        <v>45419</v>
      </c>
      <c r="I11" s="16">
        <v>45420</v>
      </c>
      <c r="J11" s="16">
        <v>45421</v>
      </c>
      <c r="K11" s="16">
        <v>45422</v>
      </c>
      <c r="L11" s="16">
        <v>45423</v>
      </c>
      <c r="M11" s="16">
        <v>45424</v>
      </c>
      <c r="N11" s="16">
        <v>45425</v>
      </c>
      <c r="O11" s="16">
        <v>45426</v>
      </c>
      <c r="P11" s="16">
        <v>45427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</row>
    <row r="12" spans="1:31" ht="16.149999999999999" customHeight="1" thickBot="1" x14ac:dyDescent="0.25">
      <c r="A12" s="6" t="s">
        <v>18</v>
      </c>
      <c r="B12" s="45">
        <f>B11</f>
        <v>45413</v>
      </c>
      <c r="C12" s="45">
        <f t="shared" ref="C12:P12" si="0">C11</f>
        <v>45414</v>
      </c>
      <c r="D12" s="45">
        <f t="shared" si="0"/>
        <v>45415</v>
      </c>
      <c r="E12" s="45">
        <f t="shared" si="0"/>
        <v>45416</v>
      </c>
      <c r="F12" s="45">
        <f t="shared" si="0"/>
        <v>45417</v>
      </c>
      <c r="G12" s="45">
        <f t="shared" si="0"/>
        <v>45418</v>
      </c>
      <c r="H12" s="45">
        <f t="shared" si="0"/>
        <v>45419</v>
      </c>
      <c r="I12" s="45">
        <f t="shared" si="0"/>
        <v>45420</v>
      </c>
      <c r="J12" s="45">
        <f t="shared" si="0"/>
        <v>45421</v>
      </c>
      <c r="K12" s="45">
        <f t="shared" si="0"/>
        <v>45422</v>
      </c>
      <c r="L12" s="45">
        <f t="shared" si="0"/>
        <v>45423</v>
      </c>
      <c r="M12" s="45">
        <f t="shared" si="0"/>
        <v>45424</v>
      </c>
      <c r="N12" s="45">
        <f t="shared" si="0"/>
        <v>45425</v>
      </c>
      <c r="O12" s="45">
        <f t="shared" si="0"/>
        <v>45426</v>
      </c>
      <c r="P12" s="45">
        <f t="shared" si="0"/>
        <v>45427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</row>
    <row r="13" spans="1:31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</row>
    <row r="14" spans="1:31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</row>
    <row r="15" spans="1:31" ht="16.149999999999999" customHeight="1" x14ac:dyDescent="0.2">
      <c r="A15" s="6" t="s">
        <v>21</v>
      </c>
      <c r="B15" s="68">
        <f>IF(AND(B19&gt;0,OR(LEFT(B16,1)="U",LEFT(B16,1)="A",LEFT(B16,1)="K",LEFT(B16,1)="D",LEFT(B16,3)="mKK")),$I$1,'05HO'!N6)</f>
        <v>0</v>
      </c>
      <c r="C15" s="68">
        <f>IF(AND(C19&gt;0,OR(LEFT(C16,1)="U",LEFT(C16,1)="A",LEFT(C16,1)="K",LEFT(C16,1)="D",LEFT(C16,3)="mKK")),$I$1,'05HO'!N7)</f>
        <v>0</v>
      </c>
      <c r="D15" s="68">
        <f>IF(AND(D19&gt;0,OR(LEFT(D16,1)="U",LEFT(D16,1)="A",LEFT(D16,1)="K",LEFT(D16,1)="D",LEFT(D16,3)="mKK")),$I$1,'05HO'!N8)</f>
        <v>0</v>
      </c>
      <c r="E15" s="68">
        <f>IF(AND(E19&gt;0,OR(LEFT(E16,1)="U",LEFT(E16,1)="A",LEFT(E16,1)="K",LEFT(E16,1)="D",LEFT(E16,3)="mKK")),$I$1,'05HO'!N9)</f>
        <v>0</v>
      </c>
      <c r="F15" s="68">
        <f>IF(AND(F19&gt;0,OR(LEFT(F16,1)="U",LEFT(F16,1)="A",LEFT(F16,1)="K",LEFT(F16,1)="D",LEFT(F16,3)="mKK")),$I$1,'05HO'!N10)</f>
        <v>0</v>
      </c>
      <c r="G15" s="68">
        <f>IF(AND(G19&gt;0,OR(LEFT(G16,1)="U",LEFT(G16,1)="A",LEFT(G16,1)="K",LEFT(G16,1)="D",LEFT(G16,3)="mKK")),$I$1,'05HO'!N11)</f>
        <v>0</v>
      </c>
      <c r="H15" s="68">
        <f>IF(AND(H19&gt;0,OR(LEFT(H16,1)="U",LEFT(H16,1)="A",LEFT(H16,1)="K",LEFT(H16,1)="D",LEFT(H16,3)="mKK")),$I$1,'05HO'!N12)</f>
        <v>0</v>
      </c>
      <c r="I15" s="68">
        <f>IF(AND(I19&gt;0,OR(LEFT(I16,1)="U",LEFT(I16,1)="A",LEFT(I16,1)="K",LEFT(I16,1)="D",LEFT(I16,3)="mKK")),$I$1,'05HO'!N13)</f>
        <v>0</v>
      </c>
      <c r="J15" s="68">
        <f>IF(AND(J19&gt;0,OR(LEFT(J16,1)="U",LEFT(J16,1)="A",LEFT(J16,1)="K",LEFT(J16,1)="D",LEFT(J16,3)="mKK")),$I$1,'05HO'!N14)</f>
        <v>0</v>
      </c>
      <c r="K15" s="68">
        <f>IF(AND(K19&gt;0,OR(LEFT(K16,1)="U",LEFT(K16,1)="A",LEFT(K16,1)="K",LEFT(K16,1)="D",LEFT(K16,3)="mKK")),$I$1,'05HO'!N15)</f>
        <v>0</v>
      </c>
      <c r="L15" s="68">
        <f>IF(AND(L19&gt;0,OR(LEFT(L16,1)="U",LEFT(L16,1)="A",LEFT(L16,1)="K",LEFT(L16,1)="D",LEFT(L16,3)="mKK")),$I$1,'05HO'!N16)</f>
        <v>0</v>
      </c>
      <c r="M15" s="68">
        <f>IF(AND(M19&gt;0,OR(LEFT(M16,1)="U",LEFT(M16,1)="A",LEFT(M16,1)="K",LEFT(M16,1)="D",LEFT(M16,3)="mKK")),$I$1,'05HO'!N17)</f>
        <v>0</v>
      </c>
      <c r="N15" s="68">
        <f>IF(AND(N19&gt;0,OR(LEFT(N16,1)="U",LEFT(N16,1)="A",LEFT(N16,1)="K",LEFT(N16,1)="D",LEFT(N16,3)="mKK")),$I$1,'05HO'!N18)</f>
        <v>0</v>
      </c>
      <c r="O15" s="68">
        <f>IF(AND(O19&gt;0,OR(LEFT(O16,1)="U",LEFT(O16,1)="A",LEFT(O16,1)="K",LEFT(O16,1)="D",LEFT(O16,3)="mKK")),$I$1,'05HO'!N19)</f>
        <v>0</v>
      </c>
      <c r="P15" s="68">
        <f>IF(AND(P19&gt;0,OR(LEFT(P16,1)="U",LEFT(P16,1)="A",LEFT(P16,1)="K",LEFT(P16,1)="D",LEFT(P16,3)="mKK")),$I$1,'05HO'!N20)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</row>
    <row r="16" spans="1:31" ht="16.149999999999999" customHeight="1" x14ac:dyDescent="0.2">
      <c r="A16" s="6" t="s">
        <v>22</v>
      </c>
      <c r="B16" s="323" t="s">
        <v>23</v>
      </c>
      <c r="C16" s="323"/>
      <c r="D16" s="323"/>
      <c r="E16" s="323"/>
      <c r="F16" s="323"/>
      <c r="G16" s="323"/>
      <c r="H16" s="323"/>
      <c r="I16" s="323"/>
      <c r="J16" s="323" t="s">
        <v>23</v>
      </c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</row>
    <row r="17" spans="1:31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</row>
    <row r="18" spans="1:31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</row>
    <row r="19" spans="1:31" hidden="1" x14ac:dyDescent="0.2">
      <c r="A19" s="17" t="s">
        <v>26</v>
      </c>
      <c r="B19" s="18">
        <f t="shared" ref="B19:P19" si="1">IF(OR(WEEKDAY(B12)=7,WEEKDAY(B12)=1,B16="gF"),0,$I$1)</f>
        <v>0</v>
      </c>
      <c r="C19" s="18">
        <f t="shared" si="1"/>
        <v>8</v>
      </c>
      <c r="D19" s="18">
        <f t="shared" si="1"/>
        <v>8</v>
      </c>
      <c r="E19" s="18">
        <f t="shared" si="1"/>
        <v>0</v>
      </c>
      <c r="F19" s="18">
        <f t="shared" si="1"/>
        <v>0</v>
      </c>
      <c r="G19" s="18">
        <f t="shared" si="1"/>
        <v>8</v>
      </c>
      <c r="H19" s="18">
        <f t="shared" si="1"/>
        <v>8</v>
      </c>
      <c r="I19" s="18">
        <f t="shared" si="1"/>
        <v>8</v>
      </c>
      <c r="J19" s="18">
        <f t="shared" si="1"/>
        <v>0</v>
      </c>
      <c r="K19" s="18">
        <f t="shared" si="1"/>
        <v>8</v>
      </c>
      <c r="L19" s="18">
        <f t="shared" si="1"/>
        <v>0</v>
      </c>
      <c r="M19" s="18">
        <f t="shared" si="1"/>
        <v>0</v>
      </c>
      <c r="N19" s="18">
        <f t="shared" si="1"/>
        <v>8</v>
      </c>
      <c r="O19" s="18">
        <f t="shared" si="1"/>
        <v>8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</row>
    <row r="20" spans="1:31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</row>
    <row r="21" spans="1:31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</row>
    <row r="22" spans="1:31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</row>
    <row r="23" spans="1:31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</row>
    <row r="24" spans="1:31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</row>
    <row r="25" spans="1:31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</row>
    <row r="26" spans="1:31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</row>
    <row r="27" spans="1:31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</row>
    <row r="28" spans="1:31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</row>
    <row r="29" spans="1:31" hidden="1" x14ac:dyDescent="0.2">
      <c r="A29" s="17" t="s">
        <v>13</v>
      </c>
      <c r="B29" s="20">
        <f t="shared" ref="B29:P29" si="11">TIME(INT(B19),(B19-INT(B19))*100,0)</f>
        <v>0</v>
      </c>
      <c r="C29" s="20">
        <f t="shared" si="11"/>
        <v>0.33333333333333331</v>
      </c>
      <c r="D29" s="20">
        <f t="shared" si="11"/>
        <v>0.33333333333333331</v>
      </c>
      <c r="E29" s="20">
        <f t="shared" si="11"/>
        <v>0</v>
      </c>
      <c r="F29" s="21">
        <f t="shared" si="11"/>
        <v>0</v>
      </c>
      <c r="G29" s="20">
        <f t="shared" si="11"/>
        <v>0.33333333333333331</v>
      </c>
      <c r="H29" s="20">
        <f t="shared" si="11"/>
        <v>0.33333333333333331</v>
      </c>
      <c r="I29" s="20">
        <f t="shared" si="11"/>
        <v>0.33333333333333331</v>
      </c>
      <c r="J29" s="20">
        <f t="shared" si="11"/>
        <v>0</v>
      </c>
      <c r="K29" s="20">
        <f t="shared" si="11"/>
        <v>0.33333333333333331</v>
      </c>
      <c r="L29" s="20">
        <f t="shared" si="11"/>
        <v>0</v>
      </c>
      <c r="M29" s="20">
        <f t="shared" si="11"/>
        <v>0</v>
      </c>
      <c r="N29" s="20">
        <f t="shared" si="11"/>
        <v>0.33333333333333331</v>
      </c>
      <c r="O29" s="20">
        <f t="shared" si="11"/>
        <v>0.33333333333333331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</row>
    <row r="30" spans="1:31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12">C30+D29</f>
        <v>0.66666666666666663</v>
      </c>
      <c r="E30" s="22">
        <f t="shared" si="12"/>
        <v>0.66666666666666663</v>
      </c>
      <c r="F30" s="22">
        <f t="shared" si="12"/>
        <v>0.66666666666666663</v>
      </c>
      <c r="G30" s="22">
        <f t="shared" si="12"/>
        <v>1</v>
      </c>
      <c r="H30" s="22">
        <f t="shared" si="12"/>
        <v>1.3333333333333333</v>
      </c>
      <c r="I30" s="22">
        <f t="shared" si="12"/>
        <v>1.6666666666666665</v>
      </c>
      <c r="J30" s="22">
        <f t="shared" si="12"/>
        <v>1.6666666666666665</v>
      </c>
      <c r="K30" s="22">
        <f t="shared" si="12"/>
        <v>1.9999999999999998</v>
      </c>
      <c r="L30" s="22">
        <f t="shared" si="12"/>
        <v>1.9999999999999998</v>
      </c>
      <c r="M30" s="22">
        <f t="shared" si="12"/>
        <v>1.9999999999999998</v>
      </c>
      <c r="N30" s="22">
        <f t="shared" si="12"/>
        <v>2.333333333333333</v>
      </c>
      <c r="O30" s="22">
        <f t="shared" si="12"/>
        <v>2.6666666666666665</v>
      </c>
      <c r="P30" s="66">
        <f t="shared" si="12"/>
        <v>3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</row>
    <row r="31" spans="1:31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</row>
    <row r="32" spans="1:31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</row>
    <row r="33" spans="1:31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</row>
    <row r="34" spans="1:31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</row>
    <row r="35" spans="1:31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</row>
    <row r="36" spans="1:31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</row>
    <row r="37" spans="1:31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</row>
    <row r="38" spans="1:31" s="24" customFormat="1" ht="14.25" hidden="1" thickTop="1" thickBot="1" x14ac:dyDescent="0.25">
      <c r="A38" s="23" t="s">
        <v>39</v>
      </c>
      <c r="B38" s="58">
        <f t="shared" ref="B38:P38" si="20">B36-B29</f>
        <v>0</v>
      </c>
      <c r="C38" s="22">
        <f t="shared" si="20"/>
        <v>-0.33333333333333331</v>
      </c>
      <c r="D38" s="22">
        <f t="shared" si="20"/>
        <v>-0.33333333333333331</v>
      </c>
      <c r="E38" s="22">
        <f t="shared" si="20"/>
        <v>0</v>
      </c>
      <c r="F38" s="22">
        <f t="shared" si="20"/>
        <v>0</v>
      </c>
      <c r="G38" s="22">
        <f t="shared" si="20"/>
        <v>-0.33333333333333331</v>
      </c>
      <c r="H38" s="22">
        <f t="shared" si="20"/>
        <v>-0.33333333333333331</v>
      </c>
      <c r="I38" s="22">
        <f t="shared" si="20"/>
        <v>-0.33333333333333331</v>
      </c>
      <c r="J38" s="22">
        <f t="shared" si="20"/>
        <v>0</v>
      </c>
      <c r="K38" s="22">
        <f t="shared" si="20"/>
        <v>-0.33333333333333331</v>
      </c>
      <c r="L38" s="22">
        <f t="shared" si="20"/>
        <v>0</v>
      </c>
      <c r="M38" s="22">
        <f t="shared" si="20"/>
        <v>0</v>
      </c>
      <c r="N38" s="22">
        <f t="shared" si="20"/>
        <v>-0.33333333333333331</v>
      </c>
      <c r="O38" s="22">
        <f t="shared" si="20"/>
        <v>-0.33333333333333331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</row>
    <row r="39" spans="1:31" s="24" customFormat="1" ht="14.25" thickTop="1" thickBot="1" x14ac:dyDescent="0.25">
      <c r="A39" s="24" t="s">
        <v>40</v>
      </c>
      <c r="B39" s="26">
        <f t="shared" ref="B39:P39" si="21">SIGN(B38)*(HOUR(ABS(B38))+MINUTE(ABS(B38))/100)</f>
        <v>0</v>
      </c>
      <c r="C39" s="26">
        <f t="shared" si="21"/>
        <v>-8</v>
      </c>
      <c r="D39" s="26">
        <f t="shared" si="21"/>
        <v>-8</v>
      </c>
      <c r="E39" s="26">
        <f t="shared" si="21"/>
        <v>0</v>
      </c>
      <c r="F39" s="26">
        <f t="shared" si="21"/>
        <v>0</v>
      </c>
      <c r="G39" s="26">
        <f t="shared" si="21"/>
        <v>-8</v>
      </c>
      <c r="H39" s="26">
        <f t="shared" si="21"/>
        <v>-8</v>
      </c>
      <c r="I39" s="26">
        <f t="shared" si="21"/>
        <v>-8</v>
      </c>
      <c r="J39" s="26">
        <f t="shared" si="21"/>
        <v>0</v>
      </c>
      <c r="K39" s="26">
        <f t="shared" si="21"/>
        <v>-8</v>
      </c>
      <c r="L39" s="26">
        <f t="shared" si="21"/>
        <v>0</v>
      </c>
      <c r="M39" s="26">
        <f t="shared" si="21"/>
        <v>0</v>
      </c>
      <c r="N39" s="26">
        <f t="shared" si="21"/>
        <v>-8</v>
      </c>
      <c r="O39" s="26">
        <f t="shared" si="21"/>
        <v>-8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</row>
    <row r="40" spans="1:31" s="24" customFormat="1" ht="13.5" hidden="1" thickTop="1" x14ac:dyDescent="0.2">
      <c r="A40" s="23" t="s">
        <v>41</v>
      </c>
      <c r="B40" s="58">
        <f>B38+I10</f>
        <v>-27.666666666666668</v>
      </c>
      <c r="C40" s="22">
        <f t="shared" ref="C40:P40" si="22">C38+B40</f>
        <v>-28</v>
      </c>
      <c r="D40" s="22">
        <f t="shared" si="22"/>
        <v>-28.333333333333332</v>
      </c>
      <c r="E40" s="22">
        <f t="shared" si="22"/>
        <v>-28.333333333333332</v>
      </c>
      <c r="F40" s="22">
        <f t="shared" si="22"/>
        <v>-28.333333333333332</v>
      </c>
      <c r="G40" s="22">
        <f t="shared" si="22"/>
        <v>-28.666666666666664</v>
      </c>
      <c r="H40" s="22">
        <f t="shared" si="22"/>
        <v>-28.999999999999996</v>
      </c>
      <c r="I40" s="22">
        <f t="shared" si="22"/>
        <v>-29.333333333333329</v>
      </c>
      <c r="J40" s="22">
        <f t="shared" si="22"/>
        <v>-29.333333333333329</v>
      </c>
      <c r="K40" s="22">
        <f t="shared" si="22"/>
        <v>-29.666666666666661</v>
      </c>
      <c r="L40" s="22">
        <f t="shared" si="22"/>
        <v>-29.666666666666661</v>
      </c>
      <c r="M40" s="22">
        <f t="shared" si="22"/>
        <v>-29.666666666666661</v>
      </c>
      <c r="N40" s="22">
        <f t="shared" si="22"/>
        <v>-29.999999999999993</v>
      </c>
      <c r="O40" s="22">
        <f t="shared" si="22"/>
        <v>-30.333333333333325</v>
      </c>
      <c r="P40" s="66">
        <f t="shared" si="22"/>
        <v>-30.666666666666657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</row>
    <row r="41" spans="1:31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-664</v>
      </c>
      <c r="C41" s="28">
        <f t="shared" si="23"/>
        <v>-672</v>
      </c>
      <c r="D41" s="28">
        <f t="shared" si="23"/>
        <v>-680</v>
      </c>
      <c r="E41" s="28">
        <f t="shared" si="23"/>
        <v>-680</v>
      </c>
      <c r="F41" s="28">
        <f t="shared" si="23"/>
        <v>-680</v>
      </c>
      <c r="G41" s="28">
        <f t="shared" si="23"/>
        <v>-688</v>
      </c>
      <c r="H41" s="28">
        <f t="shared" si="23"/>
        <v>-696</v>
      </c>
      <c r="I41" s="28">
        <f t="shared" si="23"/>
        <v>-704</v>
      </c>
      <c r="J41" s="28">
        <f t="shared" si="23"/>
        <v>-704</v>
      </c>
      <c r="K41" s="28">
        <f t="shared" si="23"/>
        <v>-712</v>
      </c>
      <c r="L41" s="28">
        <f t="shared" si="23"/>
        <v>-712</v>
      </c>
      <c r="M41" s="28">
        <f t="shared" si="23"/>
        <v>-712</v>
      </c>
      <c r="N41" s="28">
        <f t="shared" si="23"/>
        <v>-720</v>
      </c>
      <c r="O41" s="28">
        <f t="shared" si="23"/>
        <v>-728</v>
      </c>
      <c r="P41" s="28">
        <f t="shared" si="23"/>
        <v>-736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</row>
    <row r="42" spans="1:31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</row>
    <row r="43" spans="1:31" s="15" customFormat="1" ht="16.149999999999999" customHeight="1" thickBot="1" x14ac:dyDescent="0.25">
      <c r="A43" s="15" t="s">
        <v>17</v>
      </c>
      <c r="B43" s="16">
        <v>45428</v>
      </c>
      <c r="C43" s="16">
        <v>45429</v>
      </c>
      <c r="D43" s="16">
        <v>45430</v>
      </c>
      <c r="E43" s="16">
        <v>45431</v>
      </c>
      <c r="F43" s="16">
        <v>45432</v>
      </c>
      <c r="G43" s="16">
        <v>45433</v>
      </c>
      <c r="H43" s="16">
        <v>45434</v>
      </c>
      <c r="I43" s="16">
        <v>45435</v>
      </c>
      <c r="J43" s="16">
        <v>45436</v>
      </c>
      <c r="K43" s="16">
        <v>45437</v>
      </c>
      <c r="L43" s="16">
        <v>45438</v>
      </c>
      <c r="M43" s="16">
        <v>45439</v>
      </c>
      <c r="N43" s="16">
        <v>45440</v>
      </c>
      <c r="O43" s="16">
        <v>45441</v>
      </c>
      <c r="P43" s="16">
        <v>45442</v>
      </c>
      <c r="Q43" s="16">
        <v>45443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</row>
    <row r="44" spans="1:31" ht="16.149999999999999" customHeight="1" thickBot="1" x14ac:dyDescent="0.25">
      <c r="A44" s="6" t="s">
        <v>18</v>
      </c>
      <c r="B44" s="45">
        <f t="shared" ref="B44:Q44" si="25">B43</f>
        <v>45428</v>
      </c>
      <c r="C44" s="45">
        <f t="shared" si="25"/>
        <v>45429</v>
      </c>
      <c r="D44" s="45">
        <f t="shared" si="25"/>
        <v>45430</v>
      </c>
      <c r="E44" s="45">
        <f t="shared" si="25"/>
        <v>45431</v>
      </c>
      <c r="F44" s="45">
        <f t="shared" si="25"/>
        <v>45432</v>
      </c>
      <c r="G44" s="45">
        <f t="shared" si="25"/>
        <v>45433</v>
      </c>
      <c r="H44" s="45">
        <f t="shared" si="25"/>
        <v>45434</v>
      </c>
      <c r="I44" s="45">
        <f t="shared" si="25"/>
        <v>45435</v>
      </c>
      <c r="J44" s="45">
        <f t="shared" si="25"/>
        <v>45436</v>
      </c>
      <c r="K44" s="45">
        <f t="shared" si="25"/>
        <v>45437</v>
      </c>
      <c r="L44" s="45">
        <f t="shared" si="25"/>
        <v>45438</v>
      </c>
      <c r="M44" s="45">
        <f t="shared" si="25"/>
        <v>45439</v>
      </c>
      <c r="N44" s="45">
        <f t="shared" si="25"/>
        <v>45440</v>
      </c>
      <c r="O44" s="45">
        <f t="shared" si="25"/>
        <v>45441</v>
      </c>
      <c r="P44" s="45">
        <f t="shared" si="25"/>
        <v>45442</v>
      </c>
      <c r="Q44" s="45">
        <f t="shared" si="25"/>
        <v>45443</v>
      </c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</row>
    <row r="45" spans="1:31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</row>
    <row r="46" spans="1:31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</row>
    <row r="47" spans="1:31" ht="16.149999999999999" customHeight="1" x14ac:dyDescent="0.2">
      <c r="A47" s="6" t="s">
        <v>21</v>
      </c>
      <c r="B47" s="68">
        <f>IF(AND(B51&gt;0,OR(LEFT(B48,1)="U",LEFT(B48,1)="A",LEFT(B48,1)="K",LEFT(B48,1)="D",LEFT(B48,3)="mKK")),$I$1,'05HO'!N21)</f>
        <v>0</v>
      </c>
      <c r="C47" s="68">
        <f>IF(AND(C51&gt;0,OR(LEFT(C48,1)="U",LEFT(C48,1)="A",LEFT(C48,1)="K",LEFT(C48,1)="D",LEFT(C48,3)="mKK")),$I$1,'05HO'!N22)</f>
        <v>0</v>
      </c>
      <c r="D47" s="68">
        <f>IF(AND(D51&gt;0,OR(LEFT(D48,1)="U",LEFT(D48,1)="A",LEFT(D48,1)="K",LEFT(D48,1)="D",LEFT(D48,3)="mKK")),$I$1,'05HO'!N23)</f>
        <v>0</v>
      </c>
      <c r="E47" s="68">
        <f>IF(AND(E51&gt;0,OR(LEFT(E48,1)="U",LEFT(E48,1)="A",LEFT(E48,1)="K",LEFT(E48,1)="D",LEFT(E48,3)="mKK")),$I$1,'05HO'!N24)</f>
        <v>0</v>
      </c>
      <c r="F47" s="68">
        <f>IF(AND(F51&gt;0,OR(LEFT(F48,1)="U",LEFT(F48,1)="A",LEFT(F48,1)="K",LEFT(F48,1)="D",LEFT(F48,3)="mKK")),$I$1,'05HO'!N25)</f>
        <v>0</v>
      </c>
      <c r="G47" s="68">
        <f>IF(AND(G51&gt;0,OR(LEFT(G48,1)="U",LEFT(G48,1)="A",LEFT(G48,1)="K",LEFT(G48,1)="D",LEFT(G48,3)="mKK")),$I$1,'05HO'!N26)</f>
        <v>0</v>
      </c>
      <c r="H47" s="68">
        <f>IF(AND(H51&gt;0,OR(LEFT(H48,1)="U",LEFT(H48,1)="A",LEFT(H48,1)="K",LEFT(H48,1)="D",LEFT(H48,3)="mKK")),$I$1,'05HO'!N27)</f>
        <v>0</v>
      </c>
      <c r="I47" s="68">
        <f>IF(AND(I51&gt;0,OR(LEFT(I48,1)="U",LEFT(I48,1)="A",LEFT(I48,1)="K",LEFT(I48,1)="D",LEFT(I48,3)="mKK")),$I$1,'05HO'!N28)</f>
        <v>0</v>
      </c>
      <c r="J47" s="68">
        <f>IF(AND(J51&gt;0,OR(LEFT(J48,1)="U",LEFT(J48,1)="A",LEFT(J48,1)="K",LEFT(J48,1)="D",LEFT(J48,3)="mKK")),$I$1,'05HO'!N29)</f>
        <v>0</v>
      </c>
      <c r="K47" s="68">
        <f>IF(AND(K51&gt;0,OR(LEFT(K48,1)="U",LEFT(K48,1)="A",LEFT(K48,1)="K",LEFT(K48,1)="D",LEFT(K48,3)="mKK")),$I$1,'05HO'!N30)</f>
        <v>0</v>
      </c>
      <c r="L47" s="68">
        <f>IF(AND(L51&gt;0,OR(LEFT(L48,1)="U",LEFT(L48,1)="A",LEFT(L48,1)="K",LEFT(L48,1)="D",LEFT(L48,3)="mKK")),$I$1,'05HO'!N31)</f>
        <v>0</v>
      </c>
      <c r="M47" s="68">
        <f>IF(AND(M51&gt;0,OR(LEFT(M48,1)="U",LEFT(M48,1)="A",LEFT(M48,1)="K",LEFT(M48,1)="D",LEFT(M48,3)="mKK")),$I$1,'05HO'!N32)</f>
        <v>0</v>
      </c>
      <c r="N47" s="68">
        <f>IF(AND(N51&gt;0,OR(LEFT(N48,1)="U",LEFT(N48,1)="A",LEFT(N48,1)="K",LEFT(N48,1)="D",LEFT(N48,3)="mKK")),$I$1,'05HO'!N33)</f>
        <v>0</v>
      </c>
      <c r="O47" s="68">
        <f>IF(AND(O51&gt;0,OR(LEFT(O48,1)="U",LEFT(O48,1)="A",LEFT(O48,1)="K",LEFT(O48,1)="D",LEFT(O48,3)="mKK")),$I$1,'05HO'!N34)</f>
        <v>0</v>
      </c>
      <c r="P47" s="68">
        <f>IF(AND(P51&gt;0,OR(LEFT(P48,1)="U",LEFT(P48,1)="A",LEFT(P48,1)="K",LEFT(P48,1)="D",LEFT(P48,3)="mKK")),$I$1,'05HO'!N35)</f>
        <v>0</v>
      </c>
      <c r="Q47" s="68">
        <f>IF(AND(Q51&gt;0,OR(LEFT(Q48,1)="U",LEFT(Q48,1)="A",LEFT(Q48,1)="K",LEFT(Q48,1)="D",LEFT(Q48,3)="mKK")),$I$1,'05HO'!N36)</f>
        <v>0</v>
      </c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</row>
    <row r="48" spans="1:31" ht="16.149999999999999" customHeight="1" x14ac:dyDescent="0.2">
      <c r="A48" s="6" t="s">
        <v>22</v>
      </c>
      <c r="B48" s="323"/>
      <c r="C48" s="323"/>
      <c r="D48" s="323"/>
      <c r="E48" s="323"/>
      <c r="F48" s="323" t="s">
        <v>23</v>
      </c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</row>
    <row r="49" spans="1:31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</row>
    <row r="50" spans="1:31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</row>
    <row r="51" spans="1:31" ht="13.5" hidden="1" thickBot="1" x14ac:dyDescent="0.25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8</v>
      </c>
      <c r="D51" s="18">
        <f t="shared" si="26"/>
        <v>0</v>
      </c>
      <c r="E51" s="18">
        <f t="shared" si="26"/>
        <v>0</v>
      </c>
      <c r="F51" s="18">
        <f t="shared" si="26"/>
        <v>0</v>
      </c>
      <c r="G51" s="18">
        <f t="shared" si="26"/>
        <v>8</v>
      </c>
      <c r="H51" s="18">
        <f t="shared" si="26"/>
        <v>8</v>
      </c>
      <c r="I51" s="18">
        <f t="shared" si="26"/>
        <v>8</v>
      </c>
      <c r="J51" s="18">
        <f t="shared" si="26"/>
        <v>8</v>
      </c>
      <c r="K51" s="18">
        <f t="shared" si="26"/>
        <v>0</v>
      </c>
      <c r="L51" s="18">
        <f t="shared" si="26"/>
        <v>0</v>
      </c>
      <c r="M51" s="18">
        <f t="shared" si="26"/>
        <v>8</v>
      </c>
      <c r="N51" s="18">
        <f t="shared" si="26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8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</row>
    <row r="52" spans="1:31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</row>
    <row r="53" spans="1:31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</row>
    <row r="54" spans="1:31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</row>
    <row r="55" spans="1:31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</row>
    <row r="56" spans="1:31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</row>
    <row r="57" spans="1:31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</row>
    <row r="58" spans="1:31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</row>
    <row r="59" spans="1:31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</row>
    <row r="60" spans="1:31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</row>
    <row r="61" spans="1:31" ht="13.5" hidden="1" thickBot="1" x14ac:dyDescent="0.25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0.33333333333333331</v>
      </c>
      <c r="D61" s="20">
        <f t="shared" si="36"/>
        <v>0</v>
      </c>
      <c r="E61" s="20">
        <f t="shared" si="36"/>
        <v>0</v>
      </c>
      <c r="F61" s="21">
        <f t="shared" si="36"/>
        <v>0</v>
      </c>
      <c r="G61" s="20">
        <f t="shared" si="36"/>
        <v>0.33333333333333331</v>
      </c>
      <c r="H61" s="20">
        <f t="shared" si="36"/>
        <v>0.33333333333333331</v>
      </c>
      <c r="I61" s="20">
        <f t="shared" si="36"/>
        <v>0.33333333333333331</v>
      </c>
      <c r="J61" s="20">
        <f t="shared" si="36"/>
        <v>0.33333333333333331</v>
      </c>
      <c r="K61" s="20">
        <f t="shared" si="36"/>
        <v>0</v>
      </c>
      <c r="L61" s="20">
        <f t="shared" si="36"/>
        <v>0</v>
      </c>
      <c r="M61" s="20">
        <f t="shared" si="36"/>
        <v>0.33333333333333331</v>
      </c>
      <c r="N61" s="20">
        <f t="shared" si="36"/>
        <v>0.33333333333333331</v>
      </c>
      <c r="O61" s="20">
        <f t="shared" si="36"/>
        <v>0.33333333333333331</v>
      </c>
      <c r="P61" s="20">
        <f t="shared" si="36"/>
        <v>0.33333333333333331</v>
      </c>
      <c r="Q61" s="20">
        <f t="shared" si="36"/>
        <v>0.33333333333333331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</row>
    <row r="62" spans="1:31" ht="15" hidden="1" customHeight="1" x14ac:dyDescent="0.2">
      <c r="A62" s="17" t="s">
        <v>32</v>
      </c>
      <c r="B62" s="66">
        <f>B61+P30</f>
        <v>3.3333333333333335</v>
      </c>
      <c r="C62" s="22">
        <f t="shared" ref="C62:Q62" si="37">B62+C61</f>
        <v>3.666666666666667</v>
      </c>
      <c r="D62" s="22">
        <f t="shared" si="37"/>
        <v>3.666666666666667</v>
      </c>
      <c r="E62" s="22">
        <f t="shared" si="37"/>
        <v>3.666666666666667</v>
      </c>
      <c r="F62" s="22">
        <f t="shared" si="37"/>
        <v>3.666666666666667</v>
      </c>
      <c r="G62" s="22">
        <f t="shared" si="37"/>
        <v>4</v>
      </c>
      <c r="H62" s="22">
        <f t="shared" si="37"/>
        <v>4.333333333333333</v>
      </c>
      <c r="I62" s="22">
        <f t="shared" si="37"/>
        <v>4.6666666666666661</v>
      </c>
      <c r="J62" s="22">
        <f t="shared" si="37"/>
        <v>4.9999999999999991</v>
      </c>
      <c r="K62" s="22">
        <f t="shared" si="37"/>
        <v>4.9999999999999991</v>
      </c>
      <c r="L62" s="22">
        <f t="shared" si="37"/>
        <v>4.9999999999999991</v>
      </c>
      <c r="M62" s="22">
        <f t="shared" si="37"/>
        <v>5.3333333333333321</v>
      </c>
      <c r="N62" s="22">
        <f t="shared" si="37"/>
        <v>5.6666666666666652</v>
      </c>
      <c r="O62" s="22">
        <f t="shared" si="37"/>
        <v>5.9999999999999982</v>
      </c>
      <c r="P62" s="22">
        <f t="shared" si="37"/>
        <v>6.3333333333333313</v>
      </c>
      <c r="Q62" s="58">
        <f t="shared" si="37"/>
        <v>6.6666666666666643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</row>
    <row r="63" spans="1:31" s="24" customFormat="1" ht="15" hidden="1" customHeight="1" x14ac:dyDescent="0.2">
      <c r="A63" s="23" t="s">
        <v>33</v>
      </c>
      <c r="B63" s="22">
        <f t="shared" ref="B63:Q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</row>
    <row r="64" spans="1:31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</row>
    <row r="65" spans="1:31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</row>
    <row r="66" spans="1:31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</row>
    <row r="67" spans="1:31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</row>
    <row r="68" spans="1:31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</row>
    <row r="69" spans="1:31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</row>
    <row r="70" spans="1:31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-0.33333333333333331</v>
      </c>
      <c r="D70" s="22">
        <f t="shared" si="45"/>
        <v>0</v>
      </c>
      <c r="E70" s="22">
        <f t="shared" si="45"/>
        <v>0</v>
      </c>
      <c r="F70" s="22">
        <f t="shared" si="45"/>
        <v>0</v>
      </c>
      <c r="G70" s="22">
        <f t="shared" si="45"/>
        <v>-0.33333333333333331</v>
      </c>
      <c r="H70" s="22">
        <f t="shared" si="45"/>
        <v>-0.33333333333333331</v>
      </c>
      <c r="I70" s="22">
        <f t="shared" si="45"/>
        <v>-0.33333333333333331</v>
      </c>
      <c r="J70" s="22">
        <f t="shared" si="45"/>
        <v>-0.33333333333333331</v>
      </c>
      <c r="K70" s="22">
        <f t="shared" si="45"/>
        <v>0</v>
      </c>
      <c r="L70" s="22">
        <f t="shared" si="45"/>
        <v>0</v>
      </c>
      <c r="M70" s="22">
        <f t="shared" si="45"/>
        <v>-0.33333333333333331</v>
      </c>
      <c r="N70" s="22">
        <f t="shared" si="45"/>
        <v>-0.33333333333333331</v>
      </c>
      <c r="O70" s="22">
        <f t="shared" si="45"/>
        <v>-0.33333333333333331</v>
      </c>
      <c r="P70" s="22">
        <f t="shared" si="45"/>
        <v>-0.33333333333333331</v>
      </c>
      <c r="Q70" s="22">
        <f>Q68-Q61</f>
        <v>-0.33333333333333331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</row>
    <row r="71" spans="1:31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-8</v>
      </c>
      <c r="D71" s="26">
        <f t="shared" si="46"/>
        <v>0</v>
      </c>
      <c r="E71" s="26">
        <f t="shared" si="46"/>
        <v>0</v>
      </c>
      <c r="F71" s="26">
        <f t="shared" si="46"/>
        <v>0</v>
      </c>
      <c r="G71" s="26">
        <f t="shared" si="46"/>
        <v>-8</v>
      </c>
      <c r="H71" s="26">
        <f t="shared" si="46"/>
        <v>-8</v>
      </c>
      <c r="I71" s="26">
        <f t="shared" si="46"/>
        <v>-8</v>
      </c>
      <c r="J71" s="26">
        <f t="shared" si="46"/>
        <v>-8</v>
      </c>
      <c r="K71" s="26">
        <f t="shared" si="46"/>
        <v>0</v>
      </c>
      <c r="L71" s="26">
        <f t="shared" si="46"/>
        <v>0</v>
      </c>
      <c r="M71" s="26">
        <f t="shared" si="46"/>
        <v>-8</v>
      </c>
      <c r="N71" s="26">
        <f t="shared" si="46"/>
        <v>-8</v>
      </c>
      <c r="O71" s="26">
        <f t="shared" si="46"/>
        <v>-8</v>
      </c>
      <c r="P71" s="27">
        <f t="shared" si="46"/>
        <v>-8</v>
      </c>
      <c r="Q71" s="27">
        <f>SIGN(Q70)*(HOUR(ABS(Q70))+MINUTE(ABS(Q70))/100)</f>
        <v>-8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</row>
    <row r="72" spans="1:31" s="24" customFormat="1" ht="13.5" hidden="1" thickTop="1" x14ac:dyDescent="0.2">
      <c r="A72" s="23" t="s">
        <v>41</v>
      </c>
      <c r="B72" s="58">
        <f>B70+P40</f>
        <v>-30.999999999999989</v>
      </c>
      <c r="C72" s="22">
        <f t="shared" ref="C72:P72" si="47">C70+B72</f>
        <v>-31.333333333333321</v>
      </c>
      <c r="D72" s="22">
        <f t="shared" si="47"/>
        <v>-31.333333333333321</v>
      </c>
      <c r="E72" s="22">
        <f t="shared" si="47"/>
        <v>-31.333333333333321</v>
      </c>
      <c r="F72" s="22">
        <f t="shared" si="47"/>
        <v>-31.333333333333321</v>
      </c>
      <c r="G72" s="22">
        <f t="shared" si="47"/>
        <v>-31.666666666666654</v>
      </c>
      <c r="H72" s="22">
        <f t="shared" si="47"/>
        <v>-31.999999999999986</v>
      </c>
      <c r="I72" s="22">
        <f t="shared" si="47"/>
        <v>-32.333333333333321</v>
      </c>
      <c r="J72" s="22">
        <f t="shared" si="47"/>
        <v>-32.666666666666657</v>
      </c>
      <c r="K72" s="22">
        <f t="shared" si="47"/>
        <v>-32.666666666666657</v>
      </c>
      <c r="L72" s="22">
        <f t="shared" si="47"/>
        <v>-32.666666666666657</v>
      </c>
      <c r="M72" s="22">
        <f t="shared" si="47"/>
        <v>-32.999999999999993</v>
      </c>
      <c r="N72" s="22">
        <f t="shared" si="47"/>
        <v>-33.333333333333329</v>
      </c>
      <c r="O72" s="22">
        <f t="shared" si="47"/>
        <v>-33.666666666666664</v>
      </c>
      <c r="P72" s="22">
        <f t="shared" si="47"/>
        <v>-34</v>
      </c>
      <c r="Q72" s="66">
        <f>Q70+P72</f>
        <v>-34.333333333333336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</row>
    <row r="73" spans="1:31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-744</v>
      </c>
      <c r="C73" s="28">
        <f t="shared" si="48"/>
        <v>-752</v>
      </c>
      <c r="D73" s="28">
        <f t="shared" si="48"/>
        <v>-752</v>
      </c>
      <c r="E73" s="28">
        <f t="shared" si="48"/>
        <v>-752</v>
      </c>
      <c r="F73" s="28">
        <f t="shared" si="48"/>
        <v>-752</v>
      </c>
      <c r="G73" s="28">
        <f t="shared" si="48"/>
        <v>-760</v>
      </c>
      <c r="H73" s="28">
        <f t="shared" si="48"/>
        <v>-24</v>
      </c>
      <c r="I73" s="28">
        <f t="shared" si="48"/>
        <v>-32</v>
      </c>
      <c r="J73" s="28">
        <f t="shared" si="48"/>
        <v>-40</v>
      </c>
      <c r="K73" s="28">
        <f t="shared" si="48"/>
        <v>-40</v>
      </c>
      <c r="L73" s="28">
        <f>SIGN(L72)*(DAY(ABS(L72))*24+HOUR(ABS(L72))+MINUTE(ABS(L72))/100)</f>
        <v>-40</v>
      </c>
      <c r="M73" s="28">
        <f t="shared" si="48"/>
        <v>-48</v>
      </c>
      <c r="N73" s="28">
        <f t="shared" si="48"/>
        <v>-56</v>
      </c>
      <c r="O73" s="28">
        <f t="shared" si="48"/>
        <v>-64</v>
      </c>
      <c r="P73" s="28">
        <f t="shared" si="48"/>
        <v>-72</v>
      </c>
      <c r="Q73" s="28">
        <f t="shared" si="48"/>
        <v>-80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</row>
    <row r="74" spans="1:31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</row>
    <row r="75" spans="1:31" ht="13.5" thickTop="1" x14ac:dyDescent="0.2">
      <c r="B75" s="88" t="s">
        <v>43</v>
      </c>
      <c r="C75" s="91" t="s">
        <v>126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</row>
    <row r="76" spans="1:31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</row>
    <row r="77" spans="1:31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</row>
    <row r="78" spans="1:31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</row>
    <row r="79" spans="1:31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</row>
    <row r="80" spans="1:31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</row>
    <row r="81" spans="1:31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</row>
    <row r="82" spans="1:31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</row>
    <row r="83" spans="1:31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</row>
    <row r="84" spans="1:31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</row>
    <row r="85" spans="1:31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</row>
    <row r="86" spans="1:31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</row>
    <row r="87" spans="1:31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</row>
    <row r="88" spans="1:31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</row>
    <row r="89" spans="1:31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</row>
    <row r="90" spans="1:31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</row>
    <row r="91" spans="1:31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</row>
    <row r="92" spans="1:31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</row>
    <row r="93" spans="1:31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</row>
    <row r="94" spans="1:31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</row>
    <row r="95" spans="1:31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</row>
    <row r="96" spans="1:31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</row>
    <row r="97" spans="1:31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</row>
    <row r="98" spans="1:31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</row>
    <row r="99" spans="1:31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</row>
    <row r="100" spans="1:31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</row>
    <row r="101" spans="1:31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</row>
    <row r="102" spans="1:31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</row>
    <row r="103" spans="1:31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</row>
    <row r="104" spans="1:31" x14ac:dyDescent="0.2">
      <c r="A104" s="346"/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</row>
    <row r="105" spans="1:31" x14ac:dyDescent="0.2">
      <c r="A105" s="346"/>
      <c r="B105" s="349"/>
      <c r="C105" s="349"/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</row>
    <row r="106" spans="1:31" x14ac:dyDescent="0.2">
      <c r="A106" s="346"/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</row>
    <row r="107" spans="1:31" x14ac:dyDescent="0.2"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</row>
    <row r="108" spans="1:31" x14ac:dyDescent="0.2"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</row>
    <row r="109" spans="1:31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</row>
    <row r="110" spans="1:31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</row>
    <row r="111" spans="1:31" x14ac:dyDescent="0.2"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</row>
    <row r="112" spans="1:31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</row>
    <row r="113" spans="19:31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</row>
    <row r="114" spans="19:31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</row>
    <row r="115" spans="19:31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</row>
    <row r="116" spans="19:31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</row>
    <row r="117" spans="19:31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</row>
    <row r="118" spans="19:31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</row>
    <row r="119" spans="19:31" x14ac:dyDescent="0.2"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  <c r="AD119" s="346"/>
      <c r="AE119" s="346"/>
    </row>
    <row r="120" spans="19:31" x14ac:dyDescent="0.2"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  <c r="AE120" s="346"/>
    </row>
    <row r="121" spans="19:31" x14ac:dyDescent="0.2"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  <c r="AE121" s="346"/>
    </row>
    <row r="122" spans="19:31" x14ac:dyDescent="0.2"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  <c r="AD122" s="346"/>
      <c r="AE122" s="346"/>
    </row>
    <row r="123" spans="19:31" x14ac:dyDescent="0.2"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  <c r="AD123" s="346"/>
      <c r="AE123" s="346"/>
    </row>
    <row r="124" spans="19:31" x14ac:dyDescent="0.2"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  <c r="AD124" s="346"/>
      <c r="AE124" s="346"/>
    </row>
    <row r="125" spans="19:31" x14ac:dyDescent="0.2"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  <c r="AD125" s="346"/>
      <c r="AE125" s="346"/>
    </row>
    <row r="126" spans="19:31" x14ac:dyDescent="0.2"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346"/>
    </row>
    <row r="127" spans="19:31" x14ac:dyDescent="0.2"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</row>
    <row r="128" spans="19:31" x14ac:dyDescent="0.2"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346"/>
      <c r="AE128" s="346"/>
    </row>
    <row r="129" spans="19:31" x14ac:dyDescent="0.2"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346"/>
      <c r="AE129" s="346"/>
    </row>
    <row r="130" spans="19:31" x14ac:dyDescent="0.2"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  <c r="AD130" s="346"/>
      <c r="AE130" s="346"/>
    </row>
    <row r="131" spans="19:31" x14ac:dyDescent="0.2"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  <c r="AD131" s="346"/>
      <c r="AE131" s="346"/>
    </row>
    <row r="132" spans="19:31" x14ac:dyDescent="0.2"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  <c r="AD132" s="346"/>
      <c r="AE132" s="346"/>
    </row>
    <row r="133" spans="19:31" x14ac:dyDescent="0.2"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</row>
    <row r="134" spans="19:31" x14ac:dyDescent="0.2"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</row>
    <row r="135" spans="19:31" x14ac:dyDescent="0.2"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  <c r="AD135" s="346"/>
      <c r="AE135" s="346"/>
    </row>
    <row r="136" spans="19:31" x14ac:dyDescent="0.2"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  <c r="AE136" s="346"/>
    </row>
    <row r="137" spans="19:31" x14ac:dyDescent="0.2"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  <c r="AD137" s="346"/>
      <c r="AE137" s="346"/>
    </row>
    <row r="138" spans="19:31" x14ac:dyDescent="0.2"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  <c r="AD138" s="346"/>
      <c r="AE138" s="346"/>
    </row>
    <row r="139" spans="19:31" x14ac:dyDescent="0.2"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  <c r="AD139" s="346"/>
      <c r="AE139" s="346"/>
    </row>
    <row r="140" spans="19:31" x14ac:dyDescent="0.2"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  <c r="AD140" s="346"/>
      <c r="AE140" s="346"/>
    </row>
    <row r="141" spans="19:31" x14ac:dyDescent="0.2"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  <c r="AD141" s="346"/>
      <c r="AE141" s="346"/>
    </row>
    <row r="142" spans="19:31" x14ac:dyDescent="0.2"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  <c r="AD142" s="346"/>
      <c r="AE142" s="346"/>
    </row>
    <row r="143" spans="19:31" x14ac:dyDescent="0.2"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  <c r="AD143" s="346"/>
      <c r="AE143" s="346"/>
    </row>
    <row r="144" spans="19:31" x14ac:dyDescent="0.2"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  <c r="AD144" s="346"/>
      <c r="AE144" s="346"/>
    </row>
    <row r="145" spans="19:31" x14ac:dyDescent="0.2"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  <c r="AD145" s="346"/>
      <c r="AE145" s="346"/>
    </row>
    <row r="146" spans="19:31" x14ac:dyDescent="0.2"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  <c r="AD146" s="346"/>
      <c r="AE146" s="346"/>
    </row>
    <row r="147" spans="19:31" x14ac:dyDescent="0.2"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  <c r="AD147" s="346"/>
      <c r="AE147" s="346"/>
    </row>
    <row r="148" spans="19:31" x14ac:dyDescent="0.2"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  <c r="AD148" s="346"/>
      <c r="AE148" s="346"/>
    </row>
    <row r="149" spans="19:31" x14ac:dyDescent="0.2"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</row>
    <row r="150" spans="19:31" x14ac:dyDescent="0.2"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346"/>
      <c r="AE150" s="346"/>
    </row>
    <row r="151" spans="19:31" x14ac:dyDescent="0.2"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  <c r="AE151" s="346"/>
    </row>
    <row r="152" spans="19:31" x14ac:dyDescent="0.2"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  <c r="AE152" s="346"/>
    </row>
    <row r="153" spans="19:31" x14ac:dyDescent="0.2"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  <c r="AD153" s="346"/>
      <c r="AE153" s="346"/>
    </row>
    <row r="154" spans="19:31" x14ac:dyDescent="0.2"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  <c r="AD154" s="346"/>
      <c r="AE154" s="346"/>
    </row>
    <row r="155" spans="19:31" x14ac:dyDescent="0.2"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  <c r="AD155" s="346"/>
      <c r="AE155" s="346"/>
    </row>
    <row r="156" spans="19:31" x14ac:dyDescent="0.2"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  <c r="AD156" s="346"/>
      <c r="AE156" s="346"/>
    </row>
    <row r="157" spans="19:31" x14ac:dyDescent="0.2"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</row>
    <row r="158" spans="19:31" x14ac:dyDescent="0.2"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  <c r="AE158" s="346"/>
    </row>
    <row r="159" spans="19:31" x14ac:dyDescent="0.2"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  <c r="AD159" s="346"/>
      <c r="AE159" s="346"/>
    </row>
    <row r="160" spans="19:31" x14ac:dyDescent="0.2"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  <c r="AD160" s="346"/>
      <c r="AE160" s="346"/>
    </row>
    <row r="161" spans="19:31" x14ac:dyDescent="0.2"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  <c r="AD161" s="346"/>
      <c r="AE161" s="346"/>
    </row>
    <row r="162" spans="19:31" x14ac:dyDescent="0.2"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  <c r="AD162" s="346"/>
      <c r="AE162" s="346"/>
    </row>
    <row r="163" spans="19:31" x14ac:dyDescent="0.2"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  <c r="AE163" s="346"/>
    </row>
    <row r="164" spans="19:31" x14ac:dyDescent="0.2"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  <c r="AD164" s="346"/>
      <c r="AE164" s="346"/>
    </row>
    <row r="165" spans="19:31" x14ac:dyDescent="0.2"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  <c r="AD165" s="346"/>
      <c r="AE165" s="346"/>
    </row>
    <row r="166" spans="19:31" x14ac:dyDescent="0.2"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  <c r="AD166" s="346"/>
      <c r="AE166" s="346"/>
    </row>
    <row r="167" spans="19:31" x14ac:dyDescent="0.2"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  <c r="AD167" s="346"/>
      <c r="AE167" s="346"/>
    </row>
    <row r="168" spans="19:31" x14ac:dyDescent="0.2"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  <c r="AD168" s="346"/>
      <c r="AE168" s="346"/>
    </row>
    <row r="169" spans="19:31" x14ac:dyDescent="0.2"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  <c r="AD169" s="346"/>
      <c r="AE169" s="346"/>
    </row>
    <row r="170" spans="19:31" x14ac:dyDescent="0.2"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  <c r="AD170" s="346"/>
      <c r="AE170" s="346"/>
    </row>
    <row r="171" spans="19:31" x14ac:dyDescent="0.2"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  <c r="AD171" s="346"/>
      <c r="AE171" s="346"/>
    </row>
    <row r="172" spans="19:31" x14ac:dyDescent="0.2"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  <c r="AD172" s="346"/>
      <c r="AE172" s="346"/>
    </row>
    <row r="173" spans="19:31" x14ac:dyDescent="0.2"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  <c r="AD173" s="346"/>
      <c r="AE173" s="346"/>
    </row>
    <row r="174" spans="19:31" x14ac:dyDescent="0.2"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  <c r="AD174" s="346"/>
      <c r="AE174" s="346"/>
    </row>
    <row r="175" spans="19:31" x14ac:dyDescent="0.2"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  <c r="AD175" s="346"/>
      <c r="AE175" s="346"/>
    </row>
    <row r="176" spans="19:31" x14ac:dyDescent="0.2"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  <c r="AD176" s="346"/>
      <c r="AE176" s="346"/>
    </row>
    <row r="177" spans="19:31" x14ac:dyDescent="0.2"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  <c r="AD177" s="346"/>
      <c r="AE177" s="346"/>
    </row>
    <row r="178" spans="19:31" x14ac:dyDescent="0.2"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  <c r="AD178" s="346"/>
      <c r="AE178" s="346"/>
    </row>
    <row r="179" spans="19:31" x14ac:dyDescent="0.2"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  <c r="AD179" s="346"/>
      <c r="AE179" s="346"/>
    </row>
    <row r="180" spans="19:31" x14ac:dyDescent="0.2"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  <c r="AD180" s="346"/>
      <c r="AE180" s="346"/>
    </row>
    <row r="181" spans="19:31" x14ac:dyDescent="0.2"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  <c r="AD181" s="346"/>
      <c r="AE181" s="346"/>
    </row>
    <row r="182" spans="19:31" x14ac:dyDescent="0.2"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  <c r="AD182" s="346"/>
      <c r="AE182" s="346"/>
    </row>
    <row r="183" spans="19:31" x14ac:dyDescent="0.2"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  <c r="AD183" s="346"/>
      <c r="AE183" s="346"/>
    </row>
    <row r="184" spans="19:31" x14ac:dyDescent="0.2"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  <c r="AD184" s="346"/>
      <c r="AE184" s="346"/>
    </row>
    <row r="185" spans="19:31" x14ac:dyDescent="0.2"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  <c r="AD185" s="346"/>
      <c r="AE185" s="346"/>
    </row>
    <row r="186" spans="19:31" x14ac:dyDescent="0.2"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  <c r="AD186" s="346"/>
      <c r="AE186" s="346"/>
    </row>
    <row r="187" spans="19:31" x14ac:dyDescent="0.2"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  <c r="AD187" s="346"/>
      <c r="AE187" s="346"/>
    </row>
    <row r="188" spans="19:31" x14ac:dyDescent="0.2"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  <c r="AD188" s="346"/>
      <c r="AE188" s="346"/>
    </row>
    <row r="189" spans="19:31" x14ac:dyDescent="0.2"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  <c r="AD189" s="346"/>
      <c r="AE189" s="346"/>
    </row>
    <row r="190" spans="19:31" x14ac:dyDescent="0.2"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  <c r="AD190" s="346"/>
      <c r="AE190" s="346"/>
    </row>
    <row r="191" spans="19:31" x14ac:dyDescent="0.2"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  <c r="AD191" s="346"/>
      <c r="AE191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7">
    <pageSetUpPr fitToPage="1"/>
  </sheetPr>
  <dimension ref="A1:R79"/>
  <sheetViews>
    <sheetView workbookViewId="0"/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Maialt!I1</f>
        <v>8</v>
      </c>
      <c r="J1" s="13"/>
      <c r="K1" s="4" t="s">
        <v>81</v>
      </c>
      <c r="L1" s="65">
        <v>6</v>
      </c>
      <c r="M1" s="65">
        <f>Maialt!M1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">
        <v>88</v>
      </c>
      <c r="C2" s="34"/>
      <c r="D2" s="35"/>
      <c r="E2" s="2"/>
      <c r="F2" s="2"/>
      <c r="H2" s="4" t="s">
        <v>4</v>
      </c>
      <c r="I2" s="64">
        <f>Maialt!I2</f>
        <v>10</v>
      </c>
      <c r="J2" s="2"/>
      <c r="K2" s="41" t="s">
        <v>5</v>
      </c>
      <c r="L2" s="69">
        <f>Maialt!L2</f>
        <v>0.3</v>
      </c>
      <c r="N2" s="8"/>
      <c r="O2" s="43" t="s">
        <v>6</v>
      </c>
      <c r="P2" s="52">
        <f>Maialt!P6</f>
        <v>-517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Maialt!B3</f>
        <v xml:space="preserve">Max </v>
      </c>
      <c r="C3" s="34"/>
      <c r="D3" s="36"/>
      <c r="E3" s="2"/>
      <c r="F3" s="2"/>
      <c r="H3" s="4" t="s">
        <v>8</v>
      </c>
      <c r="I3" s="121">
        <f>Maialt!I3</f>
        <v>20</v>
      </c>
      <c r="J3" s="3"/>
      <c r="K3" s="41" t="s">
        <v>9</v>
      </c>
      <c r="L3" s="69">
        <f>Maialt!L3</f>
        <v>0.45</v>
      </c>
      <c r="N3" s="8"/>
      <c r="O3" s="43" t="s">
        <v>10</v>
      </c>
      <c r="P3" s="10">
        <f>SIGN(L9)*(DAY(L10)*24+HOUR(L10)+MINUTE(L10)/100)</f>
        <v>-367.2</v>
      </c>
    </row>
    <row r="4" spans="1:17" ht="16.149999999999999" customHeight="1" thickTop="1" thickBot="1" x14ac:dyDescent="0.25">
      <c r="A4" t="s">
        <v>11</v>
      </c>
      <c r="B4" s="37" t="s">
        <v>63</v>
      </c>
      <c r="C4"/>
      <c r="D4" s="38" t="str">
        <f>"" &amp;P4 &amp; " Arbeitsstunden"</f>
        <v>152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152</v>
      </c>
    </row>
    <row r="5" spans="1:17" ht="15.75" customHeight="1" thickBot="1" x14ac:dyDescent="0.25">
      <c r="A5" s="7" t="s">
        <v>15</v>
      </c>
      <c r="B5" s="49">
        <f>Maialt!B5</f>
        <v>2024</v>
      </c>
      <c r="C5" s="15"/>
      <c r="D5" s="38" t="str">
        <f>"bzw." &amp; G10 &amp; " Arbeitstage"</f>
        <v>bzw.19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-519.20000000000005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DATE(B5,6,1)</f>
        <v>45444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18.999999999999996</v>
      </c>
      <c r="H9" s="124">
        <f>TIME(INT(F9),(F9-INT(F9))*100,0)</f>
        <v>0.25</v>
      </c>
      <c r="I9" s="128">
        <f>ABS(P2)</f>
        <v>517</v>
      </c>
      <c r="J9" s="125">
        <f>TIME(INT(L1),(L1-INT(L1))*100,0)</f>
        <v>0.25</v>
      </c>
      <c r="K9" s="126">
        <f>SUM(B36:P36)+SUM(B68:Q68)</f>
        <v>6.2361111111111107</v>
      </c>
      <c r="L9" s="127">
        <f>K9+I10</f>
        <v>-15.305555555555557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-21.638888888888896</v>
      </c>
      <c r="Q9" s="47">
        <f>ABS(P2)</f>
        <v>517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19</v>
      </c>
      <c r="H10" s="99">
        <f>TIME(INT(F10),(F10-INT(F10))*100,0)</f>
        <v>0.375</v>
      </c>
      <c r="I10" s="100">
        <f>SIGN(P2)*(INT(I9/24)+TIME(INT(I9),(I9-INT(I9))*100,0))</f>
        <v>-21.541666666666668</v>
      </c>
      <c r="J10" s="101">
        <f>TIME(INT(M1),(M1-INT(M1))*100,0)</f>
        <v>0.83333333333333337</v>
      </c>
      <c r="K10" s="100">
        <f>ABS(K9)</f>
        <v>6.2361111111111107</v>
      </c>
      <c r="L10" s="102">
        <f>ABS(L9)</f>
        <v>15.305555555555557</v>
      </c>
      <c r="M10" s="110" t="e">
        <f>#REF!</f>
        <v>#REF!</v>
      </c>
      <c r="N10" s="112" t="e">
        <f>Q54</f>
        <v>#REF!</v>
      </c>
      <c r="O10" s="111">
        <f>ABS(P10)</f>
        <v>21.638888888888896</v>
      </c>
      <c r="P10" s="1">
        <f>IF(P9&gt;O9,O9,P9)</f>
        <v>-21.638888888888896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45444</v>
      </c>
      <c r="C11" s="16">
        <f t="shared" si="0"/>
        <v>45445</v>
      </c>
      <c r="D11" s="16">
        <f t="shared" si="0"/>
        <v>45446</v>
      </c>
      <c r="E11" s="16">
        <f t="shared" si="0"/>
        <v>45447</v>
      </c>
      <c r="F11" s="16">
        <f t="shared" si="0"/>
        <v>45448</v>
      </c>
      <c r="G11" s="16">
        <f t="shared" si="0"/>
        <v>45449</v>
      </c>
      <c r="H11" s="16">
        <f t="shared" si="0"/>
        <v>45450</v>
      </c>
      <c r="I11" s="16">
        <f t="shared" si="0"/>
        <v>45451</v>
      </c>
      <c r="J11" s="16">
        <f t="shared" si="0"/>
        <v>45452</v>
      </c>
      <c r="K11" s="16">
        <f t="shared" si="0"/>
        <v>45453</v>
      </c>
      <c r="L11" s="16">
        <f t="shared" si="0"/>
        <v>45454</v>
      </c>
      <c r="M11" s="16">
        <f t="shared" si="0"/>
        <v>45455</v>
      </c>
      <c r="N11" s="16">
        <f t="shared" si="0"/>
        <v>45456</v>
      </c>
      <c r="O11" s="16">
        <f t="shared" si="0"/>
        <v>45457</v>
      </c>
      <c r="P11" s="16">
        <f t="shared" si="0"/>
        <v>45458</v>
      </c>
      <c r="Q11" s="2"/>
    </row>
    <row r="12" spans="1:17" ht="16.149999999999999" customHeight="1" thickBot="1" x14ac:dyDescent="0.25">
      <c r="A12" s="6" t="s">
        <v>18</v>
      </c>
      <c r="B12" s="45">
        <f>B11</f>
        <v>45444</v>
      </c>
      <c r="C12" s="45">
        <f t="shared" ref="C12:P12" si="1">C11</f>
        <v>45445</v>
      </c>
      <c r="D12" s="45">
        <f t="shared" si="1"/>
        <v>45446</v>
      </c>
      <c r="E12" s="45">
        <f t="shared" si="1"/>
        <v>45447</v>
      </c>
      <c r="F12" s="45">
        <f t="shared" si="1"/>
        <v>45448</v>
      </c>
      <c r="G12" s="45">
        <f t="shared" si="1"/>
        <v>45449</v>
      </c>
      <c r="H12" s="45">
        <f t="shared" si="1"/>
        <v>45450</v>
      </c>
      <c r="I12" s="45">
        <f t="shared" si="1"/>
        <v>45451</v>
      </c>
      <c r="J12" s="45">
        <f t="shared" si="1"/>
        <v>45452</v>
      </c>
      <c r="K12" s="45">
        <f t="shared" si="1"/>
        <v>45453</v>
      </c>
      <c r="L12" s="45">
        <f t="shared" si="1"/>
        <v>45454</v>
      </c>
      <c r="M12" s="45">
        <f t="shared" si="1"/>
        <v>45455</v>
      </c>
      <c r="N12" s="45">
        <f t="shared" si="1"/>
        <v>45456</v>
      </c>
      <c r="O12" s="45">
        <f t="shared" si="1"/>
        <v>45457</v>
      </c>
      <c r="P12" s="45">
        <f t="shared" si="1"/>
        <v>45458</v>
      </c>
      <c r="Q12" s="2"/>
    </row>
    <row r="13" spans="1:17" ht="16.149999999999999" customHeight="1" x14ac:dyDescent="0.2">
      <c r="A13" s="6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>
        <v>7.1</v>
      </c>
      <c r="N13" s="29">
        <v>7.05</v>
      </c>
      <c r="O13" s="29">
        <v>7.25</v>
      </c>
      <c r="P13" s="29"/>
      <c r="Q13" s="6"/>
    </row>
    <row r="14" spans="1:17" ht="16.149999999999999" customHeight="1" x14ac:dyDescent="0.2">
      <c r="A14" s="6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>
        <v>16.3</v>
      </c>
      <c r="N14" s="29">
        <v>17.05</v>
      </c>
      <c r="O14" s="29">
        <v>13.25</v>
      </c>
      <c r="P14" s="29"/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f t="shared" si="2"/>
        <v>0</v>
      </c>
      <c r="D15" s="68">
        <f t="shared" si="2"/>
        <v>8</v>
      </c>
      <c r="E15" s="68">
        <f t="shared" si="2"/>
        <v>8</v>
      </c>
      <c r="F15" s="68">
        <f t="shared" si="2"/>
        <v>8</v>
      </c>
      <c r="G15" s="68">
        <v>8</v>
      </c>
      <c r="H15" s="68">
        <v>8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v>8</v>
      </c>
      <c r="M15" s="68"/>
      <c r="N15" s="68"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 t="s">
        <v>83</v>
      </c>
      <c r="E16" s="30" t="s">
        <v>83</v>
      </c>
      <c r="F16" s="30" t="s">
        <v>83</v>
      </c>
      <c r="G16" s="30" t="s">
        <v>83</v>
      </c>
      <c r="H16" s="30" t="s">
        <v>83</v>
      </c>
      <c r="I16" s="30"/>
      <c r="J16" s="30"/>
      <c r="K16" s="30" t="s">
        <v>23</v>
      </c>
      <c r="L16" s="30" t="s">
        <v>83</v>
      </c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>
        <v>0.3</v>
      </c>
      <c r="N17" s="29">
        <v>0.3</v>
      </c>
      <c r="O17" s="29">
        <v>0</v>
      </c>
      <c r="P17" s="29"/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0</v>
      </c>
      <c r="C19" s="18">
        <f t="shared" si="3"/>
        <v>0</v>
      </c>
      <c r="D19" s="18">
        <f t="shared" si="3"/>
        <v>8</v>
      </c>
      <c r="E19" s="18">
        <f t="shared" si="3"/>
        <v>8</v>
      </c>
      <c r="F19" s="18">
        <f t="shared" si="3"/>
        <v>8</v>
      </c>
      <c r="G19" s="18">
        <f t="shared" si="3"/>
        <v>8</v>
      </c>
      <c r="H19" s="18">
        <f t="shared" si="3"/>
        <v>8</v>
      </c>
      <c r="I19" s="18">
        <f t="shared" si="3"/>
        <v>0</v>
      </c>
      <c r="J19" s="18">
        <f t="shared" si="3"/>
        <v>0</v>
      </c>
      <c r="K19" s="18">
        <f t="shared" si="3"/>
        <v>0</v>
      </c>
      <c r="L19" s="18">
        <f t="shared" si="3"/>
        <v>8</v>
      </c>
      <c r="M19" s="18">
        <f t="shared" si="3"/>
        <v>8</v>
      </c>
      <c r="N19" s="18">
        <f t="shared" si="3"/>
        <v>8</v>
      </c>
      <c r="O19" s="18">
        <f t="shared" si="3"/>
        <v>8</v>
      </c>
      <c r="P19" s="18">
        <f t="shared" si="3"/>
        <v>0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</v>
      </c>
      <c r="E23" s="20">
        <f t="shared" si="7"/>
        <v>0</v>
      </c>
      <c r="F23" s="21">
        <f t="shared" si="7"/>
        <v>0</v>
      </c>
      <c r="G23" s="20">
        <f t="shared" si="7"/>
        <v>0</v>
      </c>
      <c r="H23" s="20">
        <f t="shared" si="7"/>
        <v>0</v>
      </c>
      <c r="I23" s="20">
        <f t="shared" si="7"/>
        <v>0</v>
      </c>
      <c r="J23" s="20">
        <f t="shared" si="7"/>
        <v>0</v>
      </c>
      <c r="K23" s="20">
        <f t="shared" si="7"/>
        <v>0</v>
      </c>
      <c r="L23" s="20">
        <f t="shared" si="7"/>
        <v>0</v>
      </c>
      <c r="M23" s="20">
        <f t="shared" si="7"/>
        <v>0.2986111111111111</v>
      </c>
      <c r="N23" s="20">
        <f t="shared" si="7"/>
        <v>0.2951388888888889</v>
      </c>
      <c r="O23" s="20">
        <f t="shared" si="7"/>
        <v>0.30902777777777779</v>
      </c>
      <c r="P23" s="20">
        <f t="shared" si="7"/>
        <v>0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0.25</v>
      </c>
      <c r="D24" s="56">
        <f t="shared" ref="D24:P24" si="8">IF(AND(D23&gt;0,D23&lt;$J$9),$J$9,D23)</f>
        <v>0</v>
      </c>
      <c r="E24" s="56">
        <f t="shared" si="8"/>
        <v>0</v>
      </c>
      <c r="F24" s="56">
        <f t="shared" si="8"/>
        <v>0</v>
      </c>
      <c r="G24" s="56">
        <f t="shared" si="8"/>
        <v>0</v>
      </c>
      <c r="H24" s="56">
        <f t="shared" si="8"/>
        <v>0</v>
      </c>
      <c r="I24" s="56">
        <f t="shared" si="8"/>
        <v>0</v>
      </c>
      <c r="J24" s="56">
        <f t="shared" si="8"/>
        <v>0</v>
      </c>
      <c r="K24" s="56">
        <f t="shared" si="8"/>
        <v>0</v>
      </c>
      <c r="L24" s="56">
        <f t="shared" si="8"/>
        <v>0</v>
      </c>
      <c r="M24" s="56">
        <f t="shared" si="8"/>
        <v>0.2986111111111111</v>
      </c>
      <c r="N24" s="56">
        <f t="shared" si="8"/>
        <v>0.2951388888888889</v>
      </c>
      <c r="O24" s="56">
        <f t="shared" si="8"/>
        <v>0.30902777777777779</v>
      </c>
      <c r="P24" s="56">
        <f t="shared" si="8"/>
        <v>0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</v>
      </c>
      <c r="E25" s="20">
        <f t="shared" si="9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0.6875</v>
      </c>
      <c r="N25" s="20">
        <f t="shared" si="9"/>
        <v>0.71180555555555547</v>
      </c>
      <c r="O25" s="20">
        <f t="shared" si="9"/>
        <v>0.55902777777777779</v>
      </c>
      <c r="P25" s="20">
        <f t="shared" si="9"/>
        <v>0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</v>
      </c>
      <c r="E26" s="56">
        <f t="shared" si="10"/>
        <v>0</v>
      </c>
      <c r="F26" s="56">
        <f t="shared" si="10"/>
        <v>0</v>
      </c>
      <c r="G26" s="56">
        <f t="shared" si="10"/>
        <v>0</v>
      </c>
      <c r="H26" s="56">
        <f t="shared" si="10"/>
        <v>0</v>
      </c>
      <c r="I26" s="56">
        <f t="shared" si="10"/>
        <v>0</v>
      </c>
      <c r="J26" s="56">
        <f t="shared" si="10"/>
        <v>0</v>
      </c>
      <c r="K26" s="56">
        <f t="shared" si="10"/>
        <v>0</v>
      </c>
      <c r="L26" s="56">
        <f t="shared" si="10"/>
        <v>0</v>
      </c>
      <c r="M26" s="56">
        <f t="shared" si="10"/>
        <v>0.6875</v>
      </c>
      <c r="N26" s="56">
        <f t="shared" si="10"/>
        <v>0.71180555555555547</v>
      </c>
      <c r="O26" s="56">
        <f t="shared" si="10"/>
        <v>0.55902777777777779</v>
      </c>
      <c r="P26" s="56">
        <f t="shared" si="10"/>
        <v>0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0.33333333333333331</v>
      </c>
      <c r="E27" s="20">
        <f t="shared" si="11"/>
        <v>0.33333333333333331</v>
      </c>
      <c r="F27" s="21">
        <f t="shared" si="11"/>
        <v>0.33333333333333331</v>
      </c>
      <c r="G27" s="20">
        <f t="shared" si="11"/>
        <v>0.33333333333333331</v>
      </c>
      <c r="H27" s="20">
        <f t="shared" si="11"/>
        <v>0.33333333333333331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0.33333333333333331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2.0833333333333332E-2</v>
      </c>
      <c r="N28" s="20">
        <f t="shared" si="12"/>
        <v>2.0833333333333332E-2</v>
      </c>
      <c r="O28" s="20">
        <f t="shared" si="12"/>
        <v>0</v>
      </c>
      <c r="P28" s="20">
        <f t="shared" si="12"/>
        <v>0</v>
      </c>
    </row>
    <row r="29" spans="1:17" hidden="1" x14ac:dyDescent="0.2">
      <c r="A29" s="17" t="s">
        <v>59</v>
      </c>
      <c r="B29" s="20">
        <f t="shared" ref="B29:P29" si="13">TIME(INT(B19),(B19-INT(B19))*100,0)</f>
        <v>0</v>
      </c>
      <c r="C29" s="20">
        <f t="shared" si="13"/>
        <v>0</v>
      </c>
      <c r="D29" s="20">
        <f t="shared" si="13"/>
        <v>0.33333333333333331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</v>
      </c>
      <c r="J29" s="20">
        <f t="shared" si="13"/>
        <v>0</v>
      </c>
      <c r="K29" s="20">
        <f t="shared" si="13"/>
        <v>0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</v>
      </c>
      <c r="Q29" s="2"/>
    </row>
    <row r="30" spans="1:17" ht="15" hidden="1" customHeight="1" x14ac:dyDescent="0.2">
      <c r="A30" s="17" t="s">
        <v>32</v>
      </c>
      <c r="B30" s="22">
        <f>B29</f>
        <v>0</v>
      </c>
      <c r="C30" s="22">
        <f>B30+C29</f>
        <v>0</v>
      </c>
      <c r="D30" s="22">
        <f t="shared" ref="D30:P30" si="14">C30+D29</f>
        <v>0.33333333333333331</v>
      </c>
      <c r="E30" s="22">
        <f t="shared" si="14"/>
        <v>0.66666666666666663</v>
      </c>
      <c r="F30" s="22">
        <f t="shared" si="14"/>
        <v>1</v>
      </c>
      <c r="G30" s="22">
        <f t="shared" si="14"/>
        <v>1.3333333333333333</v>
      </c>
      <c r="H30" s="22">
        <f t="shared" si="14"/>
        <v>1.6666666666666665</v>
      </c>
      <c r="I30" s="22">
        <f t="shared" si="14"/>
        <v>1.6666666666666665</v>
      </c>
      <c r="J30" s="22">
        <f t="shared" si="14"/>
        <v>1.6666666666666665</v>
      </c>
      <c r="K30" s="22">
        <f t="shared" si="14"/>
        <v>1.6666666666666665</v>
      </c>
      <c r="L30" s="22">
        <f t="shared" si="14"/>
        <v>1.9999999999999998</v>
      </c>
      <c r="M30" s="22">
        <f t="shared" si="14"/>
        <v>2.333333333333333</v>
      </c>
      <c r="N30" s="22">
        <f t="shared" si="14"/>
        <v>2.6666666666666665</v>
      </c>
      <c r="O30" s="22">
        <f t="shared" si="14"/>
        <v>3</v>
      </c>
      <c r="P30" s="66">
        <f t="shared" si="14"/>
        <v>3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5">E26-E24</f>
        <v>0</v>
      </c>
      <c r="F31" s="22">
        <f t="shared" si="15"/>
        <v>0</v>
      </c>
      <c r="G31" s="22">
        <f t="shared" si="15"/>
        <v>0</v>
      </c>
      <c r="H31" s="22">
        <f t="shared" si="15"/>
        <v>0</v>
      </c>
      <c r="I31" s="22">
        <f t="shared" si="15"/>
        <v>0</v>
      </c>
      <c r="J31" s="22">
        <f t="shared" si="15"/>
        <v>0</v>
      </c>
      <c r="K31" s="22">
        <f t="shared" si="15"/>
        <v>0</v>
      </c>
      <c r="L31" s="22">
        <f t="shared" si="15"/>
        <v>0</v>
      </c>
      <c r="M31" s="22">
        <f t="shared" si="15"/>
        <v>0.3888888888888889</v>
      </c>
      <c r="N31" s="22">
        <f t="shared" si="15"/>
        <v>0.41666666666666657</v>
      </c>
      <c r="O31" s="22">
        <f t="shared" si="15"/>
        <v>0.25</v>
      </c>
      <c r="P31" s="22">
        <f t="shared" si="15"/>
        <v>0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0</v>
      </c>
      <c r="E32" s="74">
        <f t="shared" si="16"/>
        <v>0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2.0833333333333332E-2</v>
      </c>
      <c r="N32" s="74">
        <f t="shared" si="16"/>
        <v>3.125E-2</v>
      </c>
      <c r="O32" s="74">
        <f t="shared" si="16"/>
        <v>0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</v>
      </c>
      <c r="D33" s="75">
        <f t="shared" si="17"/>
        <v>0</v>
      </c>
      <c r="E33" s="75">
        <f t="shared" si="17"/>
        <v>0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0.3</v>
      </c>
      <c r="N33" s="75">
        <f t="shared" si="17"/>
        <v>0.45</v>
      </c>
      <c r="O33" s="75">
        <f t="shared" si="17"/>
        <v>0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0</v>
      </c>
      <c r="E34" s="76">
        <f t="shared" si="18"/>
        <v>0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2.0833333333333332E-2</v>
      </c>
      <c r="N34" s="76">
        <f t="shared" si="18"/>
        <v>3.125E-2</v>
      </c>
      <c r="O34" s="76">
        <f t="shared" si="18"/>
        <v>0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</v>
      </c>
      <c r="D35" s="22">
        <f t="shared" si="19"/>
        <v>0.33333333333333331</v>
      </c>
      <c r="E35" s="22">
        <f t="shared" si="19"/>
        <v>0.33333333333333331</v>
      </c>
      <c r="F35" s="22">
        <f t="shared" si="19"/>
        <v>0.33333333333333331</v>
      </c>
      <c r="G35" s="22">
        <f t="shared" si="19"/>
        <v>0.33333333333333331</v>
      </c>
      <c r="H35" s="22">
        <f t="shared" si="19"/>
        <v>0.33333333333333331</v>
      </c>
      <c r="I35" s="22">
        <f t="shared" si="19"/>
        <v>0</v>
      </c>
      <c r="J35" s="22">
        <f t="shared" si="19"/>
        <v>0</v>
      </c>
      <c r="K35" s="22">
        <f t="shared" si="19"/>
        <v>0</v>
      </c>
      <c r="L35" s="22">
        <f t="shared" si="19"/>
        <v>0.33333333333333331</v>
      </c>
      <c r="M35" s="22">
        <f t="shared" si="19"/>
        <v>0.36805555555555558</v>
      </c>
      <c r="N35" s="22">
        <f t="shared" si="19"/>
        <v>0.38541666666666657</v>
      </c>
      <c r="O35" s="22">
        <f t="shared" si="19"/>
        <v>0.25</v>
      </c>
      <c r="P35" s="22">
        <f t="shared" si="19"/>
        <v>0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</v>
      </c>
      <c r="D36" s="57">
        <f t="shared" si="20"/>
        <v>0.33333333333333331</v>
      </c>
      <c r="E36" s="57">
        <f t="shared" si="20"/>
        <v>0.33333333333333331</v>
      </c>
      <c r="F36" s="57">
        <f t="shared" si="20"/>
        <v>0.33333333333333331</v>
      </c>
      <c r="G36" s="57">
        <f t="shared" si="20"/>
        <v>0.33333333333333331</v>
      </c>
      <c r="H36" s="57">
        <f t="shared" si="20"/>
        <v>0.33333333333333331</v>
      </c>
      <c r="I36" s="57">
        <f t="shared" si="20"/>
        <v>0</v>
      </c>
      <c r="J36" s="57">
        <f t="shared" si="20"/>
        <v>0</v>
      </c>
      <c r="K36" s="57">
        <f t="shared" si="20"/>
        <v>0</v>
      </c>
      <c r="L36" s="57">
        <f t="shared" si="20"/>
        <v>0.33333333333333331</v>
      </c>
      <c r="M36" s="57">
        <f t="shared" si="20"/>
        <v>0.36805555555555558</v>
      </c>
      <c r="N36" s="57">
        <f t="shared" si="20"/>
        <v>0.38541666666666657</v>
      </c>
      <c r="O36" s="57">
        <f t="shared" si="20"/>
        <v>0.25</v>
      </c>
      <c r="P36" s="57">
        <f t="shared" si="20"/>
        <v>0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0</v>
      </c>
      <c r="D37" s="25">
        <f t="shared" si="21"/>
        <v>8</v>
      </c>
      <c r="E37" s="25">
        <f t="shared" si="21"/>
        <v>8</v>
      </c>
      <c r="F37" s="25">
        <f t="shared" si="21"/>
        <v>8</v>
      </c>
      <c r="G37" s="25">
        <f t="shared" si="21"/>
        <v>8</v>
      </c>
      <c r="H37" s="25">
        <f t="shared" si="21"/>
        <v>8</v>
      </c>
      <c r="I37" s="25">
        <f t="shared" si="21"/>
        <v>0</v>
      </c>
      <c r="J37" s="25">
        <f t="shared" si="21"/>
        <v>0</v>
      </c>
      <c r="K37" s="25">
        <f t="shared" si="21"/>
        <v>0</v>
      </c>
      <c r="L37" s="25">
        <f t="shared" si="21"/>
        <v>8</v>
      </c>
      <c r="M37" s="25">
        <f t="shared" si="21"/>
        <v>8.5</v>
      </c>
      <c r="N37" s="25">
        <f t="shared" si="21"/>
        <v>9.15</v>
      </c>
      <c r="O37" s="25">
        <f t="shared" si="21"/>
        <v>6</v>
      </c>
      <c r="P37" s="25">
        <f t="shared" si="21"/>
        <v>0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0</v>
      </c>
      <c r="C38" s="22">
        <f t="shared" si="22"/>
        <v>0</v>
      </c>
      <c r="D38" s="22">
        <f t="shared" si="22"/>
        <v>0</v>
      </c>
      <c r="E38" s="22">
        <f t="shared" si="22"/>
        <v>0</v>
      </c>
      <c r="F38" s="22">
        <f t="shared" si="22"/>
        <v>0</v>
      </c>
      <c r="G38" s="22">
        <f t="shared" si="22"/>
        <v>0</v>
      </c>
      <c r="H38" s="22">
        <f t="shared" si="22"/>
        <v>0</v>
      </c>
      <c r="I38" s="22">
        <f t="shared" si="22"/>
        <v>0</v>
      </c>
      <c r="J38" s="22">
        <f t="shared" si="22"/>
        <v>0</v>
      </c>
      <c r="K38" s="22">
        <f t="shared" si="22"/>
        <v>0</v>
      </c>
      <c r="L38" s="22">
        <f t="shared" si="22"/>
        <v>0</v>
      </c>
      <c r="M38" s="22">
        <f t="shared" si="22"/>
        <v>3.4722222222222265E-2</v>
      </c>
      <c r="N38" s="22">
        <f t="shared" si="22"/>
        <v>5.2083333333333259E-2</v>
      </c>
      <c r="O38" s="22">
        <f t="shared" si="22"/>
        <v>-8.3333333333333315E-2</v>
      </c>
      <c r="P38" s="22">
        <f t="shared" si="22"/>
        <v>0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0</v>
      </c>
      <c r="C39" s="26">
        <f t="shared" ref="C39:P39" si="23">SIGN(C38)*(HOUR(ABS(C38))+MINUTE(ABS(C38))/100)</f>
        <v>0</v>
      </c>
      <c r="D39" s="26">
        <f t="shared" si="23"/>
        <v>0</v>
      </c>
      <c r="E39" s="26">
        <f t="shared" si="23"/>
        <v>0</v>
      </c>
      <c r="F39" s="26">
        <f t="shared" si="23"/>
        <v>0</v>
      </c>
      <c r="G39" s="26">
        <f t="shared" si="23"/>
        <v>0</v>
      </c>
      <c r="H39" s="26">
        <f t="shared" si="23"/>
        <v>0</v>
      </c>
      <c r="I39" s="26">
        <f t="shared" si="23"/>
        <v>0</v>
      </c>
      <c r="J39" s="26">
        <f t="shared" si="23"/>
        <v>0</v>
      </c>
      <c r="K39" s="26">
        <f t="shared" si="23"/>
        <v>0</v>
      </c>
      <c r="L39" s="26">
        <f t="shared" si="23"/>
        <v>0</v>
      </c>
      <c r="M39" s="26">
        <f t="shared" si="23"/>
        <v>0.5</v>
      </c>
      <c r="N39" s="26">
        <f t="shared" si="23"/>
        <v>1.1499999999999999</v>
      </c>
      <c r="O39" s="26">
        <f t="shared" si="23"/>
        <v>-2</v>
      </c>
      <c r="P39" s="27">
        <f t="shared" si="23"/>
        <v>0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-21.541666666666668</v>
      </c>
      <c r="C40" s="22">
        <f t="shared" ref="C40:P40" si="24">C38+B40</f>
        <v>-21.541666666666668</v>
      </c>
      <c r="D40" s="22">
        <f t="shared" si="24"/>
        <v>-21.541666666666668</v>
      </c>
      <c r="E40" s="22">
        <f t="shared" si="24"/>
        <v>-21.541666666666668</v>
      </c>
      <c r="F40" s="22">
        <f t="shared" si="24"/>
        <v>-21.541666666666668</v>
      </c>
      <c r="G40" s="22">
        <f t="shared" si="24"/>
        <v>-21.541666666666668</v>
      </c>
      <c r="H40" s="22">
        <f t="shared" si="24"/>
        <v>-21.541666666666668</v>
      </c>
      <c r="I40" s="22">
        <f t="shared" si="24"/>
        <v>-21.541666666666668</v>
      </c>
      <c r="J40" s="22">
        <f t="shared" si="24"/>
        <v>-21.541666666666668</v>
      </c>
      <c r="K40" s="22">
        <f t="shared" si="24"/>
        <v>-21.541666666666668</v>
      </c>
      <c r="L40" s="22">
        <f t="shared" si="24"/>
        <v>-21.541666666666668</v>
      </c>
      <c r="M40" s="22">
        <f t="shared" si="24"/>
        <v>-21.506944444444446</v>
      </c>
      <c r="N40" s="22">
        <f t="shared" si="24"/>
        <v>-21.454861111111114</v>
      </c>
      <c r="O40" s="22">
        <f t="shared" si="24"/>
        <v>-21.538194444444446</v>
      </c>
      <c r="P40" s="66">
        <f t="shared" si="24"/>
        <v>-21.538194444444446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-517</v>
      </c>
      <c r="C41" s="28">
        <f t="shared" ref="C41:P41" si="25">SIGN(C40)*(DAY(ABS(C40))*24+HOUR(ABS(C40))+MINUTE(ABS(C40))/100)</f>
        <v>-517</v>
      </c>
      <c r="D41" s="28">
        <f t="shared" si="25"/>
        <v>-517</v>
      </c>
      <c r="E41" s="28">
        <f t="shared" si="25"/>
        <v>-517</v>
      </c>
      <c r="F41" s="28">
        <f t="shared" si="25"/>
        <v>-517</v>
      </c>
      <c r="G41" s="28">
        <f t="shared" si="25"/>
        <v>-517</v>
      </c>
      <c r="H41" s="28">
        <f t="shared" si="25"/>
        <v>-517</v>
      </c>
      <c r="I41" s="28">
        <f t="shared" si="25"/>
        <v>-517</v>
      </c>
      <c r="J41" s="28">
        <f t="shared" si="25"/>
        <v>-517</v>
      </c>
      <c r="K41" s="28">
        <f t="shared" si="25"/>
        <v>-517</v>
      </c>
      <c r="L41" s="28">
        <f t="shared" si="25"/>
        <v>-517</v>
      </c>
      <c r="M41" s="28">
        <f t="shared" si="25"/>
        <v>-516.1</v>
      </c>
      <c r="N41" s="28">
        <f t="shared" si="25"/>
        <v>-514.54999999999995</v>
      </c>
      <c r="O41" s="28">
        <f t="shared" si="25"/>
        <v>-516.54999999999995</v>
      </c>
      <c r="P41" s="28">
        <f t="shared" si="25"/>
        <v>-516.54999999999995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45459</v>
      </c>
      <c r="C43" s="16">
        <f t="shared" si="27"/>
        <v>45460</v>
      </c>
      <c r="D43" s="16">
        <f t="shared" si="27"/>
        <v>45461</v>
      </c>
      <c r="E43" s="16">
        <f t="shared" si="27"/>
        <v>45462</v>
      </c>
      <c r="F43" s="16">
        <f t="shared" si="27"/>
        <v>45463</v>
      </c>
      <c r="G43" s="16">
        <f t="shared" si="27"/>
        <v>45464</v>
      </c>
      <c r="H43" s="16">
        <f t="shared" si="27"/>
        <v>45465</v>
      </c>
      <c r="I43" s="16">
        <f t="shared" si="27"/>
        <v>45466</v>
      </c>
      <c r="J43" s="16">
        <f t="shared" si="27"/>
        <v>45467</v>
      </c>
      <c r="K43" s="16">
        <f t="shared" si="27"/>
        <v>45468</v>
      </c>
      <c r="L43" s="16">
        <f t="shared" si="27"/>
        <v>45469</v>
      </c>
      <c r="M43" s="16">
        <f t="shared" si="27"/>
        <v>45470</v>
      </c>
      <c r="N43" s="16">
        <f t="shared" si="27"/>
        <v>45471</v>
      </c>
      <c r="O43" s="16">
        <f>IF(MONTH($B$9+COLUMN(O45)+13)=MONTH($B$9),$B$9+COLUMN(O45)+13,"")</f>
        <v>45472</v>
      </c>
      <c r="P43" s="16">
        <f>IF(MONTH($B$9+COLUMN(P45)+13)=MONTH($B$9),$B$9+COLUMN(P45)+13,"")</f>
        <v>45473</v>
      </c>
      <c r="Q43" s="16" t="str">
        <f>IF(MONTH($B$9+COLUMN(Q45)+13)=MONTH($B$9),$B$9+COLUMN(Q45)+13,"")</f>
        <v/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45459</v>
      </c>
      <c r="C44" s="45">
        <f t="shared" si="28"/>
        <v>45460</v>
      </c>
      <c r="D44" s="45">
        <f t="shared" si="28"/>
        <v>45461</v>
      </c>
      <c r="E44" s="45">
        <f t="shared" si="28"/>
        <v>45462</v>
      </c>
      <c r="F44" s="45">
        <f t="shared" si="28"/>
        <v>45463</v>
      </c>
      <c r="G44" s="45">
        <f t="shared" si="28"/>
        <v>45464</v>
      </c>
      <c r="H44" s="45">
        <f t="shared" si="28"/>
        <v>45465</v>
      </c>
      <c r="I44" s="45">
        <f t="shared" si="28"/>
        <v>45466</v>
      </c>
      <c r="J44" s="45">
        <f t="shared" si="28"/>
        <v>45467</v>
      </c>
      <c r="K44" s="45">
        <f t="shared" si="28"/>
        <v>45468</v>
      </c>
      <c r="L44" s="45">
        <f t="shared" si="28"/>
        <v>45469</v>
      </c>
      <c r="M44" s="45">
        <f t="shared" si="28"/>
        <v>45470</v>
      </c>
      <c r="N44" s="45">
        <f t="shared" si="28"/>
        <v>45471</v>
      </c>
      <c r="O44" s="45">
        <f t="shared" si="28"/>
        <v>45472</v>
      </c>
      <c r="P44" s="45">
        <f t="shared" si="28"/>
        <v>45473</v>
      </c>
      <c r="Q44" s="45" t="str">
        <f t="shared" si="28"/>
        <v/>
      </c>
    </row>
    <row r="45" spans="1:17" ht="16.149999999999999" customHeight="1" x14ac:dyDescent="0.2">
      <c r="A45" s="6" t="s">
        <v>19</v>
      </c>
      <c r="B45" s="29"/>
      <c r="C45" s="29">
        <v>7.4</v>
      </c>
      <c r="D45" s="29">
        <v>7.1</v>
      </c>
      <c r="E45" s="29">
        <v>7.2</v>
      </c>
      <c r="F45" s="29">
        <v>7.05</v>
      </c>
      <c r="G45" s="29">
        <v>7.15</v>
      </c>
      <c r="H45" s="29"/>
      <c r="I45" s="29"/>
      <c r="J45" s="29">
        <v>7.15</v>
      </c>
      <c r="K45" s="29">
        <v>7.1</v>
      </c>
      <c r="L45" s="29">
        <v>7.1</v>
      </c>
      <c r="M45" s="29">
        <v>7.1</v>
      </c>
      <c r="N45" s="29">
        <v>7</v>
      </c>
      <c r="O45" s="29"/>
      <c r="P45" s="29"/>
      <c r="Q45" s="29"/>
    </row>
    <row r="46" spans="1:17" ht="16.149999999999999" customHeight="1" x14ac:dyDescent="0.2">
      <c r="A46" s="6" t="s">
        <v>20</v>
      </c>
      <c r="B46" s="29"/>
      <c r="C46" s="29">
        <v>16.149999999999999</v>
      </c>
      <c r="D46" s="29">
        <v>16.45</v>
      </c>
      <c r="E46" s="29">
        <v>16.45</v>
      </c>
      <c r="F46" s="29">
        <v>15.4</v>
      </c>
      <c r="G46" s="29">
        <v>13.15</v>
      </c>
      <c r="H46" s="29"/>
      <c r="I46" s="29"/>
      <c r="J46" s="29">
        <v>16.149999999999999</v>
      </c>
      <c r="K46" s="29">
        <v>16.05</v>
      </c>
      <c r="L46" s="29">
        <v>16.2</v>
      </c>
      <c r="M46" s="29">
        <v>16.3</v>
      </c>
      <c r="N46" s="29">
        <v>10.15</v>
      </c>
      <c r="O46" s="29"/>
      <c r="P46" s="29"/>
      <c r="Q46" s="29"/>
    </row>
    <row r="47" spans="1:17" ht="16.149999999999999" customHeight="1" x14ac:dyDescent="0.2">
      <c r="A47" s="6" t="s">
        <v>21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 t="s">
        <v>84</v>
      </c>
      <c r="O48" s="30"/>
      <c r="P48" s="30"/>
      <c r="Q48" s="31"/>
    </row>
    <row r="49" spans="1:18" ht="16.149999999999999" customHeight="1" x14ac:dyDescent="0.2">
      <c r="A49" s="6" t="s">
        <v>24</v>
      </c>
      <c r="B49" s="29"/>
      <c r="C49" s="29">
        <v>0.3</v>
      </c>
      <c r="D49" s="29">
        <v>0.3</v>
      </c>
      <c r="E49" s="29">
        <v>0.3</v>
      </c>
      <c r="F49" s="29">
        <v>0.3</v>
      </c>
      <c r="G49" s="29">
        <v>0</v>
      </c>
      <c r="H49" s="29"/>
      <c r="I49" s="29"/>
      <c r="J49" s="29">
        <v>0.3</v>
      </c>
      <c r="K49" s="29">
        <v>0.3</v>
      </c>
      <c r="L49" s="29">
        <v>0.3</v>
      </c>
      <c r="M49" s="29">
        <v>0.3</v>
      </c>
      <c r="N49" s="29">
        <v>0</v>
      </c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29">IF(OR(WEEKDAY(B44)=7,WEEKDAY(B44)=1,B48="gF"),0,$I$1)</f>
        <v>0</v>
      </c>
      <c r="C51" s="18">
        <f t="shared" si="29"/>
        <v>8</v>
      </c>
      <c r="D51" s="18">
        <f t="shared" si="29"/>
        <v>8</v>
      </c>
      <c r="E51" s="18">
        <f t="shared" si="29"/>
        <v>8</v>
      </c>
      <c r="F51" s="18">
        <f t="shared" si="29"/>
        <v>8</v>
      </c>
      <c r="G51" s="18">
        <f t="shared" si="29"/>
        <v>8</v>
      </c>
      <c r="H51" s="18">
        <f t="shared" si="29"/>
        <v>0</v>
      </c>
      <c r="I51" s="18">
        <f t="shared" si="29"/>
        <v>0</v>
      </c>
      <c r="J51" s="18">
        <f t="shared" si="29"/>
        <v>8</v>
      </c>
      <c r="K51" s="18">
        <f t="shared" si="29"/>
        <v>8</v>
      </c>
      <c r="L51" s="18">
        <f t="shared" si="29"/>
        <v>8</v>
      </c>
      <c r="M51" s="18">
        <f t="shared" si="29"/>
        <v>8</v>
      </c>
      <c r="N51" s="18">
        <f t="shared" si="29"/>
        <v>8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0">IF(C45-INT(C45)&gt;0.59,1,IF(C46-INT(C46)&gt;0.59,1,IF(C47-INT(C47)&gt;0.59,1,IF(C49-INT(C49)&gt;0.59,1,IF(C50-INT(C50)&gt;0.59,1,IF(C65-INT(C65)&gt;0.59,1,0))))))</f>
        <v>0</v>
      </c>
      <c r="D52" s="71">
        <f t="shared" si="30"/>
        <v>0</v>
      </c>
      <c r="E52" s="71">
        <f t="shared" si="30"/>
        <v>0</v>
      </c>
      <c r="F52" s="71">
        <f t="shared" si="30"/>
        <v>0</v>
      </c>
      <c r="G52" s="71">
        <f t="shared" si="30"/>
        <v>0</v>
      </c>
      <c r="H52" s="71">
        <f t="shared" si="30"/>
        <v>0</v>
      </c>
      <c r="I52" s="71">
        <f t="shared" si="30"/>
        <v>0</v>
      </c>
      <c r="J52" s="71">
        <f t="shared" si="30"/>
        <v>0</v>
      </c>
      <c r="K52" s="71">
        <f t="shared" si="30"/>
        <v>0</v>
      </c>
      <c r="L52" s="71">
        <f t="shared" si="30"/>
        <v>0</v>
      </c>
      <c r="M52" s="71">
        <f t="shared" si="30"/>
        <v>0</v>
      </c>
      <c r="N52" s="71">
        <f t="shared" si="30"/>
        <v>0</v>
      </c>
      <c r="O52" s="71">
        <f t="shared" si="30"/>
        <v>0</v>
      </c>
      <c r="P52" s="71">
        <f t="shared" si="30"/>
        <v>0</v>
      </c>
      <c r="Q52" s="71">
        <f t="shared" si="30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1">IF(LEFT(C48,1)="U",B53-1,B53)</f>
        <v>#REF!</v>
      </c>
      <c r="D53" s="2" t="e">
        <f t="shared" si="31"/>
        <v>#REF!</v>
      </c>
      <c r="E53" s="2" t="e">
        <f t="shared" si="31"/>
        <v>#REF!</v>
      </c>
      <c r="F53" s="2" t="e">
        <f t="shared" si="31"/>
        <v>#REF!</v>
      </c>
      <c r="G53" s="2" t="e">
        <f t="shared" si="31"/>
        <v>#REF!</v>
      </c>
      <c r="H53" s="2" t="e">
        <f t="shared" si="31"/>
        <v>#REF!</v>
      </c>
      <c r="I53" s="2" t="e">
        <f t="shared" si="31"/>
        <v>#REF!</v>
      </c>
      <c r="J53" s="2" t="e">
        <f t="shared" si="31"/>
        <v>#REF!</v>
      </c>
      <c r="K53" s="2" t="e">
        <f t="shared" si="31"/>
        <v>#REF!</v>
      </c>
      <c r="L53" s="2" t="e">
        <f t="shared" si="31"/>
        <v>#REF!</v>
      </c>
      <c r="M53" s="2" t="e">
        <f t="shared" si="31"/>
        <v>#REF!</v>
      </c>
      <c r="N53" s="2" t="e">
        <f t="shared" si="31"/>
        <v>#REF!</v>
      </c>
      <c r="O53" s="2" t="e">
        <f t="shared" si="31"/>
        <v>#REF!</v>
      </c>
      <c r="P53" s="2" t="e">
        <f t="shared" si="31"/>
        <v>#REF!</v>
      </c>
      <c r="Q53" s="67" t="e">
        <f t="shared" si="31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2">IF(LEFT(C48,2)="AT",B54-1,B54)</f>
        <v>#REF!</v>
      </c>
      <c r="D54" s="2" t="e">
        <f t="shared" si="32"/>
        <v>#REF!</v>
      </c>
      <c r="E54" s="2" t="e">
        <f t="shared" si="32"/>
        <v>#REF!</v>
      </c>
      <c r="F54" s="2" t="e">
        <f t="shared" si="32"/>
        <v>#REF!</v>
      </c>
      <c r="G54" s="2" t="e">
        <f t="shared" si="32"/>
        <v>#REF!</v>
      </c>
      <c r="H54" s="2" t="e">
        <f t="shared" si="32"/>
        <v>#REF!</v>
      </c>
      <c r="I54" s="2" t="e">
        <f t="shared" si="32"/>
        <v>#REF!</v>
      </c>
      <c r="J54" s="2" t="e">
        <f t="shared" si="32"/>
        <v>#REF!</v>
      </c>
      <c r="K54" s="2" t="e">
        <f t="shared" si="32"/>
        <v>#REF!</v>
      </c>
      <c r="L54" s="2" t="e">
        <f t="shared" si="32"/>
        <v>#REF!</v>
      </c>
      <c r="M54" s="2" t="e">
        <f t="shared" si="32"/>
        <v>#REF!</v>
      </c>
      <c r="N54" s="2" t="e">
        <f t="shared" si="32"/>
        <v>#REF!</v>
      </c>
      <c r="O54" s="2" t="e">
        <f t="shared" si="32"/>
        <v>#REF!</v>
      </c>
      <c r="P54" s="2" t="e">
        <f t="shared" si="32"/>
        <v>#REF!</v>
      </c>
      <c r="Q54" s="67" t="e">
        <f t="shared" si="32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3">TIME(INT(B45),(B45-INT(B45))*100,0)</f>
        <v>0</v>
      </c>
      <c r="C55" s="20">
        <f t="shared" si="33"/>
        <v>0.31944444444444448</v>
      </c>
      <c r="D55" s="20">
        <f t="shared" si="33"/>
        <v>0.2986111111111111</v>
      </c>
      <c r="E55" s="20">
        <f t="shared" si="33"/>
        <v>0.30555555555555552</v>
      </c>
      <c r="F55" s="21">
        <f t="shared" si="33"/>
        <v>0.2951388888888889</v>
      </c>
      <c r="G55" s="20">
        <f t="shared" si="33"/>
        <v>0.30208333333333331</v>
      </c>
      <c r="H55" s="20">
        <f t="shared" si="33"/>
        <v>0</v>
      </c>
      <c r="I55" s="20">
        <f t="shared" si="33"/>
        <v>0</v>
      </c>
      <c r="J55" s="20">
        <f t="shared" si="33"/>
        <v>0.30208333333333331</v>
      </c>
      <c r="K55" s="20">
        <f t="shared" si="33"/>
        <v>0.2986111111111111</v>
      </c>
      <c r="L55" s="20">
        <f t="shared" si="33"/>
        <v>0.2986111111111111</v>
      </c>
      <c r="M55" s="20">
        <f t="shared" si="33"/>
        <v>0.2986111111111111</v>
      </c>
      <c r="N55" s="20">
        <f t="shared" si="33"/>
        <v>0.29166666666666669</v>
      </c>
      <c r="O55" s="20">
        <f t="shared" si="33"/>
        <v>0</v>
      </c>
      <c r="P55" s="20">
        <f t="shared" si="33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0.25</v>
      </c>
      <c r="C56" s="56">
        <f>IF(C55&lt;$J$9,$J$9,C55)</f>
        <v>0.31944444444444448</v>
      </c>
      <c r="D56" s="56">
        <f t="shared" ref="D56:Q56" si="34">IF(AND(D55&gt;0,D55&lt;$J$9),$J$9,D55)</f>
        <v>0.2986111111111111</v>
      </c>
      <c r="E56" s="56">
        <f t="shared" si="34"/>
        <v>0.30555555555555552</v>
      </c>
      <c r="F56" s="56">
        <f t="shared" si="34"/>
        <v>0.2951388888888889</v>
      </c>
      <c r="G56" s="56">
        <f t="shared" si="34"/>
        <v>0.30208333333333331</v>
      </c>
      <c r="H56" s="56">
        <f t="shared" si="34"/>
        <v>0</v>
      </c>
      <c r="I56" s="56">
        <f t="shared" si="34"/>
        <v>0</v>
      </c>
      <c r="J56" s="56">
        <f t="shared" si="34"/>
        <v>0.30208333333333331</v>
      </c>
      <c r="K56" s="56">
        <f t="shared" si="34"/>
        <v>0.2986111111111111</v>
      </c>
      <c r="L56" s="56">
        <f t="shared" si="34"/>
        <v>0.2986111111111111</v>
      </c>
      <c r="M56" s="56">
        <f t="shared" si="34"/>
        <v>0.2986111111111111</v>
      </c>
      <c r="N56" s="56">
        <f t="shared" si="34"/>
        <v>0.29166666666666669</v>
      </c>
      <c r="O56" s="56">
        <f t="shared" si="34"/>
        <v>0</v>
      </c>
      <c r="P56" s="56">
        <f t="shared" si="34"/>
        <v>0</v>
      </c>
      <c r="Q56" s="56">
        <f t="shared" si="34"/>
        <v>0</v>
      </c>
    </row>
    <row r="57" spans="1:18" ht="16.149999999999999" hidden="1" customHeight="1" x14ac:dyDescent="0.2">
      <c r="A57" s="17" t="s">
        <v>20</v>
      </c>
      <c r="B57" s="20">
        <f t="shared" ref="B57:Q57" si="35">IF(LEFT(B48,1)="K",B55,TIME(INT(B46),(B46-INT(B46))*100,0))</f>
        <v>0</v>
      </c>
      <c r="C57" s="20">
        <f t="shared" si="35"/>
        <v>0.67708333333333337</v>
      </c>
      <c r="D57" s="20">
        <f t="shared" si="35"/>
        <v>0.69791666666666663</v>
      </c>
      <c r="E57" s="20">
        <f t="shared" si="35"/>
        <v>0.69791666666666663</v>
      </c>
      <c r="F57" s="20">
        <f t="shared" si="35"/>
        <v>0.65277777777777779</v>
      </c>
      <c r="G57" s="20">
        <f t="shared" si="35"/>
        <v>0.55208333333333337</v>
      </c>
      <c r="H57" s="20">
        <f t="shared" si="35"/>
        <v>0</v>
      </c>
      <c r="I57" s="20">
        <f t="shared" si="35"/>
        <v>0</v>
      </c>
      <c r="J57" s="20">
        <f t="shared" si="35"/>
        <v>0.67708333333333337</v>
      </c>
      <c r="K57" s="20">
        <f t="shared" si="35"/>
        <v>0.67013888888888884</v>
      </c>
      <c r="L57" s="20">
        <f t="shared" si="35"/>
        <v>0.68055555555555547</v>
      </c>
      <c r="M57" s="20">
        <f t="shared" si="35"/>
        <v>0.6875</v>
      </c>
      <c r="N57" s="20">
        <f t="shared" si="35"/>
        <v>0.42708333333333331</v>
      </c>
      <c r="O57" s="20">
        <f t="shared" si="35"/>
        <v>0</v>
      </c>
      <c r="P57" s="20">
        <f t="shared" si="35"/>
        <v>0</v>
      </c>
      <c r="Q57" s="20">
        <f t="shared" si="35"/>
        <v>0</v>
      </c>
    </row>
    <row r="58" spans="1:18" ht="16.149999999999999" hidden="1" customHeight="1" x14ac:dyDescent="0.2">
      <c r="A58" s="17" t="s">
        <v>30</v>
      </c>
      <c r="B58" s="56">
        <f t="shared" ref="B58:Q58" si="36">IF(B57&gt;$J$10,$J$10,B57)</f>
        <v>0</v>
      </c>
      <c r="C58" s="56">
        <f t="shared" si="36"/>
        <v>0.67708333333333337</v>
      </c>
      <c r="D58" s="56">
        <f t="shared" si="36"/>
        <v>0.69791666666666663</v>
      </c>
      <c r="E58" s="56">
        <f t="shared" si="36"/>
        <v>0.69791666666666663</v>
      </c>
      <c r="F58" s="56">
        <f t="shared" si="36"/>
        <v>0.65277777777777779</v>
      </c>
      <c r="G58" s="56">
        <f t="shared" si="36"/>
        <v>0.55208333333333337</v>
      </c>
      <c r="H58" s="56">
        <f t="shared" si="36"/>
        <v>0</v>
      </c>
      <c r="I58" s="56">
        <f t="shared" si="36"/>
        <v>0</v>
      </c>
      <c r="J58" s="56">
        <f t="shared" si="36"/>
        <v>0.67708333333333337</v>
      </c>
      <c r="K58" s="56">
        <f t="shared" si="36"/>
        <v>0.67013888888888884</v>
      </c>
      <c r="L58" s="56">
        <f t="shared" si="36"/>
        <v>0.68055555555555547</v>
      </c>
      <c r="M58" s="56">
        <f t="shared" si="36"/>
        <v>0.6875</v>
      </c>
      <c r="N58" s="56">
        <f t="shared" si="36"/>
        <v>0.42708333333333331</v>
      </c>
      <c r="O58" s="56">
        <f t="shared" si="36"/>
        <v>0</v>
      </c>
      <c r="P58" s="56">
        <f t="shared" si="36"/>
        <v>0</v>
      </c>
      <c r="Q58" s="56">
        <f t="shared" si="36"/>
        <v>0</v>
      </c>
    </row>
    <row r="59" spans="1:18" ht="16.149999999999999" hidden="1" customHeight="1" x14ac:dyDescent="0.2">
      <c r="A59" s="17" t="s">
        <v>21</v>
      </c>
      <c r="B59" s="20">
        <f t="shared" ref="B59:Q59" si="37">TIME(INT(B47),(B47-INT(B47))*100,0)</f>
        <v>0</v>
      </c>
      <c r="C59" s="20">
        <f t="shared" si="37"/>
        <v>0</v>
      </c>
      <c r="D59" s="20">
        <f t="shared" si="37"/>
        <v>0</v>
      </c>
      <c r="E59" s="20">
        <f t="shared" si="37"/>
        <v>0</v>
      </c>
      <c r="F59" s="21">
        <f t="shared" si="37"/>
        <v>0</v>
      </c>
      <c r="G59" s="20">
        <f t="shared" si="37"/>
        <v>0</v>
      </c>
      <c r="H59" s="20">
        <f t="shared" si="37"/>
        <v>0</v>
      </c>
      <c r="I59" s="20">
        <f t="shared" si="37"/>
        <v>0</v>
      </c>
      <c r="J59" s="20">
        <f t="shared" si="37"/>
        <v>0</v>
      </c>
      <c r="K59" s="20">
        <f t="shared" si="37"/>
        <v>0</v>
      </c>
      <c r="L59" s="20">
        <f t="shared" si="37"/>
        <v>0</v>
      </c>
      <c r="M59" s="20">
        <f t="shared" si="37"/>
        <v>0</v>
      </c>
      <c r="N59" s="20">
        <f t="shared" si="37"/>
        <v>0</v>
      </c>
      <c r="O59" s="20">
        <f t="shared" si="37"/>
        <v>0</v>
      </c>
      <c r="P59" s="20">
        <f t="shared" si="37"/>
        <v>0</v>
      </c>
      <c r="Q59" s="20">
        <f t="shared" si="37"/>
        <v>0</v>
      </c>
    </row>
    <row r="60" spans="1:18" ht="16.149999999999999" hidden="1" customHeight="1" x14ac:dyDescent="0.2">
      <c r="A60" s="17" t="s">
        <v>31</v>
      </c>
      <c r="B60" s="20">
        <f t="shared" ref="B60:Q60" si="38">TIME(INT(B49),(B49-INT(B49))*100,0)+TIME(INT(B50),(B50-INT(B50))*100,0)</f>
        <v>0</v>
      </c>
      <c r="C60" s="20">
        <f t="shared" si="38"/>
        <v>2.0833333333333332E-2</v>
      </c>
      <c r="D60" s="20">
        <f t="shared" si="38"/>
        <v>2.0833333333333332E-2</v>
      </c>
      <c r="E60" s="20">
        <f t="shared" si="38"/>
        <v>2.0833333333333332E-2</v>
      </c>
      <c r="F60" s="20">
        <f t="shared" si="38"/>
        <v>2.0833333333333332E-2</v>
      </c>
      <c r="G60" s="20">
        <f t="shared" si="38"/>
        <v>0</v>
      </c>
      <c r="H60" s="20">
        <f t="shared" si="38"/>
        <v>0</v>
      </c>
      <c r="I60" s="20">
        <f t="shared" si="38"/>
        <v>0</v>
      </c>
      <c r="J60" s="20">
        <f t="shared" si="38"/>
        <v>2.0833333333333332E-2</v>
      </c>
      <c r="K60" s="20">
        <f t="shared" si="38"/>
        <v>2.0833333333333332E-2</v>
      </c>
      <c r="L60" s="20">
        <f t="shared" si="38"/>
        <v>2.0833333333333332E-2</v>
      </c>
      <c r="M60" s="20">
        <f t="shared" si="38"/>
        <v>2.0833333333333332E-2</v>
      </c>
      <c r="N60" s="20">
        <f t="shared" si="38"/>
        <v>0</v>
      </c>
      <c r="O60" s="20">
        <f t="shared" si="38"/>
        <v>0</v>
      </c>
      <c r="P60" s="20">
        <f t="shared" si="38"/>
        <v>0</v>
      </c>
      <c r="Q60" s="20">
        <f t="shared" si="38"/>
        <v>0</v>
      </c>
    </row>
    <row r="61" spans="1:18" hidden="1" x14ac:dyDescent="0.2">
      <c r="A61" s="17" t="s">
        <v>59</v>
      </c>
      <c r="B61" s="20">
        <f t="shared" ref="B61:Q61" si="39">TIME(INT(B51),(B51-INT(B51))*100,0)</f>
        <v>0</v>
      </c>
      <c r="C61" s="20">
        <f t="shared" si="39"/>
        <v>0.33333333333333331</v>
      </c>
      <c r="D61" s="20">
        <f t="shared" si="39"/>
        <v>0.33333333333333331</v>
      </c>
      <c r="E61" s="20">
        <f t="shared" si="39"/>
        <v>0.33333333333333331</v>
      </c>
      <c r="F61" s="21">
        <f t="shared" si="39"/>
        <v>0.33333333333333331</v>
      </c>
      <c r="G61" s="20">
        <f t="shared" si="39"/>
        <v>0.33333333333333331</v>
      </c>
      <c r="H61" s="20">
        <f t="shared" si="39"/>
        <v>0</v>
      </c>
      <c r="I61" s="20">
        <f t="shared" si="39"/>
        <v>0</v>
      </c>
      <c r="J61" s="20">
        <f t="shared" si="39"/>
        <v>0.33333333333333331</v>
      </c>
      <c r="K61" s="20">
        <f t="shared" si="39"/>
        <v>0.33333333333333331</v>
      </c>
      <c r="L61" s="20">
        <f t="shared" si="39"/>
        <v>0.33333333333333331</v>
      </c>
      <c r="M61" s="20">
        <f t="shared" si="39"/>
        <v>0.33333333333333331</v>
      </c>
      <c r="N61" s="20">
        <f t="shared" si="39"/>
        <v>0.33333333333333331</v>
      </c>
      <c r="O61" s="20">
        <f t="shared" si="39"/>
        <v>0</v>
      </c>
      <c r="P61" s="20">
        <f t="shared" si="39"/>
        <v>0</v>
      </c>
      <c r="Q61" s="20">
        <f t="shared" si="39"/>
        <v>0</v>
      </c>
    </row>
    <row r="62" spans="1:18" ht="15" hidden="1" customHeight="1" x14ac:dyDescent="0.2">
      <c r="A62" s="17" t="s">
        <v>32</v>
      </c>
      <c r="B62" s="66">
        <f>B61+P30</f>
        <v>3</v>
      </c>
      <c r="C62" s="22">
        <f>B62+C61</f>
        <v>3.3333333333333335</v>
      </c>
      <c r="D62" s="22">
        <f t="shared" ref="D62:Q62" si="40">C62+D61</f>
        <v>3.666666666666667</v>
      </c>
      <c r="E62" s="22">
        <f t="shared" si="40"/>
        <v>4</v>
      </c>
      <c r="F62" s="22">
        <f t="shared" si="40"/>
        <v>4.333333333333333</v>
      </c>
      <c r="G62" s="22">
        <f t="shared" si="40"/>
        <v>4.6666666666666661</v>
      </c>
      <c r="H62" s="22">
        <f t="shared" si="40"/>
        <v>4.6666666666666661</v>
      </c>
      <c r="I62" s="22">
        <f t="shared" si="40"/>
        <v>4.6666666666666661</v>
      </c>
      <c r="J62" s="22">
        <f t="shared" si="40"/>
        <v>4.9999999999999991</v>
      </c>
      <c r="K62" s="22">
        <f t="shared" si="40"/>
        <v>5.3333333333333321</v>
      </c>
      <c r="L62" s="22">
        <f t="shared" si="40"/>
        <v>5.6666666666666652</v>
      </c>
      <c r="M62" s="22">
        <f t="shared" si="40"/>
        <v>5.9999999999999982</v>
      </c>
      <c r="N62" s="22">
        <f t="shared" si="40"/>
        <v>6.3333333333333313</v>
      </c>
      <c r="O62" s="22">
        <f t="shared" si="40"/>
        <v>6.3333333333333313</v>
      </c>
      <c r="P62" s="22">
        <f t="shared" si="40"/>
        <v>6.3333333333333313</v>
      </c>
      <c r="Q62" s="58">
        <f t="shared" si="40"/>
        <v>6.3333333333333313</v>
      </c>
    </row>
    <row r="63" spans="1:18" s="24" customFormat="1" ht="15" hidden="1" customHeight="1" x14ac:dyDescent="0.2">
      <c r="A63" s="23" t="s">
        <v>33</v>
      </c>
      <c r="B63" s="22">
        <f t="shared" ref="B63:Q63" si="41">B58-B56</f>
        <v>-0.25</v>
      </c>
      <c r="C63" s="22">
        <f t="shared" si="41"/>
        <v>0.3576388888888889</v>
      </c>
      <c r="D63" s="22">
        <f t="shared" si="41"/>
        <v>0.39930555555555552</v>
      </c>
      <c r="E63" s="22">
        <f t="shared" si="41"/>
        <v>0.3923611111111111</v>
      </c>
      <c r="F63" s="22">
        <f t="shared" si="41"/>
        <v>0.3576388888888889</v>
      </c>
      <c r="G63" s="22">
        <f t="shared" si="41"/>
        <v>0.25000000000000006</v>
      </c>
      <c r="H63" s="22">
        <f t="shared" si="41"/>
        <v>0</v>
      </c>
      <c r="I63" s="22">
        <f t="shared" si="41"/>
        <v>0</v>
      </c>
      <c r="J63" s="22">
        <f t="shared" si="41"/>
        <v>0.37500000000000006</v>
      </c>
      <c r="K63" s="22">
        <f t="shared" si="41"/>
        <v>0.37152777777777773</v>
      </c>
      <c r="L63" s="22">
        <f t="shared" si="41"/>
        <v>0.38194444444444436</v>
      </c>
      <c r="M63" s="22">
        <f t="shared" si="41"/>
        <v>0.3888888888888889</v>
      </c>
      <c r="N63" s="22">
        <f t="shared" si="41"/>
        <v>0.13541666666666663</v>
      </c>
      <c r="O63" s="22">
        <f t="shared" si="41"/>
        <v>0</v>
      </c>
      <c r="P63" s="22">
        <f t="shared" si="41"/>
        <v>0</v>
      </c>
      <c r="Q63" s="22">
        <f t="shared" si="41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2">IF(B60&gt;=$D$10,B60,IF(B63-$D$9&gt;$H$10,$D$10,IF(B60&gt;=$D$9,B60,IF(B63&gt;$H$9,$D$9,B60))))</f>
        <v>0</v>
      </c>
      <c r="C64" s="74">
        <f t="shared" si="42"/>
        <v>2.0833333333333332E-2</v>
      </c>
      <c r="D64" s="74">
        <f t="shared" si="42"/>
        <v>3.125E-2</v>
      </c>
      <c r="E64" s="74">
        <f t="shared" si="42"/>
        <v>2.0833333333333332E-2</v>
      </c>
      <c r="F64" s="74">
        <f t="shared" si="42"/>
        <v>2.0833333333333332E-2</v>
      </c>
      <c r="G64" s="74">
        <f t="shared" si="42"/>
        <v>0</v>
      </c>
      <c r="H64" s="74">
        <f t="shared" si="42"/>
        <v>0</v>
      </c>
      <c r="I64" s="74">
        <f t="shared" si="42"/>
        <v>0</v>
      </c>
      <c r="J64" s="74">
        <f t="shared" si="42"/>
        <v>2.0833333333333332E-2</v>
      </c>
      <c r="K64" s="74">
        <f t="shared" si="42"/>
        <v>2.0833333333333332E-2</v>
      </c>
      <c r="L64" s="74">
        <f t="shared" si="42"/>
        <v>2.0833333333333332E-2</v>
      </c>
      <c r="M64" s="74">
        <f t="shared" si="42"/>
        <v>2.0833333333333332E-2</v>
      </c>
      <c r="N64" s="74">
        <f t="shared" si="42"/>
        <v>0</v>
      </c>
      <c r="O64" s="74">
        <f t="shared" si="42"/>
        <v>0</v>
      </c>
      <c r="P64" s="74">
        <f t="shared" si="42"/>
        <v>0</v>
      </c>
      <c r="Q64" s="74">
        <f t="shared" si="42"/>
        <v>0</v>
      </c>
      <c r="R64" s="57" t="e">
        <f t="shared" si="42"/>
        <v>#REF!</v>
      </c>
    </row>
    <row r="65" spans="1:18" ht="14.25" customHeight="1" thickTop="1" thickBot="1" x14ac:dyDescent="0.25">
      <c r="A65" s="6" t="s">
        <v>35</v>
      </c>
      <c r="B65" s="75">
        <f t="shared" ref="B65:R65" si="43">HOUR(B64)+MINUTE(B64)/100</f>
        <v>0</v>
      </c>
      <c r="C65" s="75">
        <f t="shared" si="43"/>
        <v>0.3</v>
      </c>
      <c r="D65" s="75">
        <f t="shared" si="43"/>
        <v>0.45</v>
      </c>
      <c r="E65" s="75">
        <f t="shared" si="43"/>
        <v>0.3</v>
      </c>
      <c r="F65" s="75">
        <f t="shared" si="43"/>
        <v>0.3</v>
      </c>
      <c r="G65" s="75">
        <f t="shared" si="43"/>
        <v>0</v>
      </c>
      <c r="H65" s="75">
        <f t="shared" si="43"/>
        <v>0</v>
      </c>
      <c r="I65" s="75">
        <f t="shared" si="43"/>
        <v>0</v>
      </c>
      <c r="J65" s="75">
        <f t="shared" si="43"/>
        <v>0.3</v>
      </c>
      <c r="K65" s="75">
        <f t="shared" si="43"/>
        <v>0.3</v>
      </c>
      <c r="L65" s="75">
        <f t="shared" si="43"/>
        <v>0.3</v>
      </c>
      <c r="M65" s="75">
        <f t="shared" si="43"/>
        <v>0.3</v>
      </c>
      <c r="N65" s="75">
        <f t="shared" si="43"/>
        <v>0</v>
      </c>
      <c r="O65" s="75">
        <f t="shared" si="43"/>
        <v>0</v>
      </c>
      <c r="P65" s="75">
        <f t="shared" si="43"/>
        <v>0</v>
      </c>
      <c r="Q65" s="75">
        <f t="shared" si="43"/>
        <v>0</v>
      </c>
      <c r="R65" s="73" t="e">
        <f t="shared" si="43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0</v>
      </c>
      <c r="C66" s="76">
        <f t="shared" ref="C66:P66" si="44">TIME(INT(C65),(C65-INT(C65))*100,0)</f>
        <v>2.0833333333333332E-2</v>
      </c>
      <c r="D66" s="76">
        <f t="shared" si="44"/>
        <v>3.125E-2</v>
      </c>
      <c r="E66" s="76">
        <f t="shared" si="44"/>
        <v>2.0833333333333332E-2</v>
      </c>
      <c r="F66" s="76">
        <f t="shared" si="44"/>
        <v>2.0833333333333332E-2</v>
      </c>
      <c r="G66" s="76">
        <f t="shared" si="44"/>
        <v>0</v>
      </c>
      <c r="H66" s="76">
        <f t="shared" si="44"/>
        <v>0</v>
      </c>
      <c r="I66" s="76">
        <f t="shared" si="44"/>
        <v>0</v>
      </c>
      <c r="J66" s="76">
        <f t="shared" si="44"/>
        <v>2.0833333333333332E-2</v>
      </c>
      <c r="K66" s="76">
        <f t="shared" si="44"/>
        <v>2.0833333333333332E-2</v>
      </c>
      <c r="L66" s="76">
        <f t="shared" si="44"/>
        <v>2.0833333333333332E-2</v>
      </c>
      <c r="M66" s="76">
        <f t="shared" si="44"/>
        <v>2.0833333333333332E-2</v>
      </c>
      <c r="N66" s="76">
        <f t="shared" si="44"/>
        <v>0</v>
      </c>
      <c r="O66" s="76">
        <f t="shared" si="44"/>
        <v>0</v>
      </c>
      <c r="P66" s="76">
        <f t="shared" si="44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</v>
      </c>
      <c r="C67" s="22">
        <f t="shared" ref="C67:P67" si="45">IF(C52=1,0,IF(C58&gt;C56,C58-C56-C66+C59,C59))</f>
        <v>0.33680555555555558</v>
      </c>
      <c r="D67" s="22">
        <f t="shared" si="45"/>
        <v>0.36805555555555552</v>
      </c>
      <c r="E67" s="22">
        <f t="shared" si="45"/>
        <v>0.37152777777777779</v>
      </c>
      <c r="F67" s="22">
        <f t="shared" si="45"/>
        <v>0.33680555555555558</v>
      </c>
      <c r="G67" s="22">
        <f t="shared" si="45"/>
        <v>0.25000000000000006</v>
      </c>
      <c r="H67" s="22">
        <f t="shared" si="45"/>
        <v>0</v>
      </c>
      <c r="I67" s="22">
        <f t="shared" si="45"/>
        <v>0</v>
      </c>
      <c r="J67" s="22">
        <f t="shared" si="45"/>
        <v>0.35416666666666674</v>
      </c>
      <c r="K67" s="22">
        <f t="shared" si="45"/>
        <v>0.35069444444444442</v>
      </c>
      <c r="L67" s="22">
        <f t="shared" si="45"/>
        <v>0.36111111111111105</v>
      </c>
      <c r="M67" s="22">
        <f t="shared" si="45"/>
        <v>0.36805555555555558</v>
      </c>
      <c r="N67" s="22">
        <f t="shared" si="45"/>
        <v>0.13541666666666663</v>
      </c>
      <c r="O67" s="22">
        <f t="shared" si="45"/>
        <v>0</v>
      </c>
      <c r="P67" s="22">
        <f t="shared" si="45"/>
        <v>0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6">IF(OR(LEFT(B48,1)="U",LEFT(B48,3)="mKK",B67&lt;$C$10),B67,$C$10)</f>
        <v>0</v>
      </c>
      <c r="C68" s="57">
        <f t="shared" si="46"/>
        <v>0.33680555555555558</v>
      </c>
      <c r="D68" s="57">
        <f t="shared" si="46"/>
        <v>0.36805555555555552</v>
      </c>
      <c r="E68" s="57">
        <f t="shared" si="46"/>
        <v>0.37152777777777779</v>
      </c>
      <c r="F68" s="57">
        <f t="shared" si="46"/>
        <v>0.33680555555555558</v>
      </c>
      <c r="G68" s="57">
        <f t="shared" si="46"/>
        <v>0.25000000000000006</v>
      </c>
      <c r="H68" s="57">
        <f t="shared" si="46"/>
        <v>0</v>
      </c>
      <c r="I68" s="57">
        <f t="shared" si="46"/>
        <v>0</v>
      </c>
      <c r="J68" s="57">
        <f t="shared" si="46"/>
        <v>0.35416666666666674</v>
      </c>
      <c r="K68" s="57">
        <f t="shared" si="46"/>
        <v>0.35069444444444442</v>
      </c>
      <c r="L68" s="57">
        <f t="shared" si="46"/>
        <v>0.36111111111111105</v>
      </c>
      <c r="M68" s="57">
        <f t="shared" si="46"/>
        <v>0.36805555555555558</v>
      </c>
      <c r="N68" s="57">
        <f t="shared" si="46"/>
        <v>0.13541666666666663</v>
      </c>
      <c r="O68" s="57">
        <f t="shared" si="46"/>
        <v>0</v>
      </c>
      <c r="P68" s="57">
        <f t="shared" si="46"/>
        <v>0</v>
      </c>
      <c r="Q68" s="57">
        <f t="shared" si="46"/>
        <v>0</v>
      </c>
      <c r="R68" s="57">
        <f t="shared" si="46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0</v>
      </c>
      <c r="C69" s="25">
        <f t="shared" ref="C69:Q69" si="47">HOUR(C68)+MINUTE(C68)/100</f>
        <v>8.0500000000000007</v>
      </c>
      <c r="D69" s="25">
        <f t="shared" si="47"/>
        <v>8.5</v>
      </c>
      <c r="E69" s="25">
        <f t="shared" si="47"/>
        <v>8.5500000000000007</v>
      </c>
      <c r="F69" s="25">
        <f t="shared" si="47"/>
        <v>8.0500000000000007</v>
      </c>
      <c r="G69" s="25">
        <f t="shared" si="47"/>
        <v>6</v>
      </c>
      <c r="H69" s="25">
        <f t="shared" si="47"/>
        <v>0</v>
      </c>
      <c r="I69" s="25">
        <f t="shared" si="47"/>
        <v>0</v>
      </c>
      <c r="J69" s="25">
        <f t="shared" si="47"/>
        <v>8.3000000000000007</v>
      </c>
      <c r="K69" s="25">
        <f t="shared" si="47"/>
        <v>8.25</v>
      </c>
      <c r="L69" s="25">
        <f t="shared" si="47"/>
        <v>8.4</v>
      </c>
      <c r="M69" s="25">
        <f t="shared" si="47"/>
        <v>8.5</v>
      </c>
      <c r="N69" s="25">
        <f t="shared" si="47"/>
        <v>3.15</v>
      </c>
      <c r="O69" s="25">
        <f t="shared" si="47"/>
        <v>0</v>
      </c>
      <c r="P69" s="25">
        <f t="shared" si="47"/>
        <v>0</v>
      </c>
      <c r="Q69" s="25">
        <f t="shared" si="47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8">B68-B61</f>
        <v>0</v>
      </c>
      <c r="C70" s="22">
        <f t="shared" si="48"/>
        <v>3.4722222222222654E-3</v>
      </c>
      <c r="D70" s="22">
        <f t="shared" si="48"/>
        <v>3.472222222222221E-2</v>
      </c>
      <c r="E70" s="22">
        <f t="shared" si="48"/>
        <v>3.8194444444444475E-2</v>
      </c>
      <c r="F70" s="22">
        <f t="shared" si="48"/>
        <v>3.4722222222222654E-3</v>
      </c>
      <c r="G70" s="22">
        <f t="shared" si="48"/>
        <v>-8.3333333333333259E-2</v>
      </c>
      <c r="H70" s="22">
        <f t="shared" si="48"/>
        <v>0</v>
      </c>
      <c r="I70" s="22">
        <f t="shared" si="48"/>
        <v>0</v>
      </c>
      <c r="J70" s="22">
        <f t="shared" si="48"/>
        <v>2.0833333333333426E-2</v>
      </c>
      <c r="K70" s="22">
        <f t="shared" si="48"/>
        <v>1.7361111111111105E-2</v>
      </c>
      <c r="L70" s="22">
        <f t="shared" si="48"/>
        <v>2.7777777777777735E-2</v>
      </c>
      <c r="M70" s="22">
        <f t="shared" si="48"/>
        <v>3.4722222222222265E-2</v>
      </c>
      <c r="N70" s="22">
        <f t="shared" si="48"/>
        <v>-0.19791666666666669</v>
      </c>
      <c r="O70" s="22">
        <f t="shared" si="48"/>
        <v>0</v>
      </c>
      <c r="P70" s="22">
        <f t="shared" si="48"/>
        <v>0</v>
      </c>
      <c r="Q70" s="22">
        <f t="shared" si="48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</v>
      </c>
      <c r="C71" s="26">
        <f t="shared" ref="C71:Q71" si="49">SIGN(C70)*(HOUR(ABS(C70))+MINUTE(ABS(C70))/100)</f>
        <v>0.05</v>
      </c>
      <c r="D71" s="26">
        <f t="shared" si="49"/>
        <v>0.5</v>
      </c>
      <c r="E71" s="26">
        <f t="shared" si="49"/>
        <v>0.55000000000000004</v>
      </c>
      <c r="F71" s="26">
        <f t="shared" si="49"/>
        <v>0.05</v>
      </c>
      <c r="G71" s="26">
        <f t="shared" si="49"/>
        <v>-2</v>
      </c>
      <c r="H71" s="26">
        <f t="shared" si="49"/>
        <v>0</v>
      </c>
      <c r="I71" s="26">
        <f t="shared" si="49"/>
        <v>0</v>
      </c>
      <c r="J71" s="26">
        <f t="shared" si="49"/>
        <v>0.3</v>
      </c>
      <c r="K71" s="26">
        <f t="shared" si="49"/>
        <v>0.25</v>
      </c>
      <c r="L71" s="26">
        <f t="shared" si="49"/>
        <v>0.4</v>
      </c>
      <c r="M71" s="26">
        <f t="shared" si="49"/>
        <v>0.5</v>
      </c>
      <c r="N71" s="26">
        <f t="shared" si="49"/>
        <v>-4.45</v>
      </c>
      <c r="O71" s="26">
        <f t="shared" si="49"/>
        <v>0</v>
      </c>
      <c r="P71" s="27">
        <f t="shared" si="49"/>
        <v>0</v>
      </c>
      <c r="Q71" s="27">
        <f t="shared" si="49"/>
        <v>0</v>
      </c>
    </row>
    <row r="72" spans="1:18" s="24" customFormat="1" ht="13.5" hidden="1" thickTop="1" x14ac:dyDescent="0.2">
      <c r="A72" s="23" t="s">
        <v>41</v>
      </c>
      <c r="B72" s="58">
        <f>B70+P40</f>
        <v>-21.538194444444446</v>
      </c>
      <c r="C72" s="22">
        <f t="shared" ref="C72:Q72" si="50">C70+B72</f>
        <v>-21.534722222222225</v>
      </c>
      <c r="D72" s="22">
        <f t="shared" si="50"/>
        <v>-21.500000000000004</v>
      </c>
      <c r="E72" s="22">
        <f t="shared" si="50"/>
        <v>-21.461805555555561</v>
      </c>
      <c r="F72" s="22">
        <f t="shared" si="50"/>
        <v>-21.458333333333339</v>
      </c>
      <c r="G72" s="22">
        <f t="shared" si="50"/>
        <v>-21.541666666666671</v>
      </c>
      <c r="H72" s="22">
        <f t="shared" si="50"/>
        <v>-21.541666666666671</v>
      </c>
      <c r="I72" s="22">
        <f t="shared" si="50"/>
        <v>-21.541666666666671</v>
      </c>
      <c r="J72" s="22">
        <f t="shared" si="50"/>
        <v>-21.520833333333339</v>
      </c>
      <c r="K72" s="22">
        <f t="shared" si="50"/>
        <v>-21.503472222222229</v>
      </c>
      <c r="L72" s="22">
        <f t="shared" si="50"/>
        <v>-21.47569444444445</v>
      </c>
      <c r="M72" s="22">
        <f t="shared" si="50"/>
        <v>-21.440972222222229</v>
      </c>
      <c r="N72" s="22">
        <f t="shared" si="50"/>
        <v>-21.638888888888896</v>
      </c>
      <c r="O72" s="22">
        <f t="shared" si="50"/>
        <v>-21.638888888888896</v>
      </c>
      <c r="P72" s="22">
        <f t="shared" si="50"/>
        <v>-21.638888888888896</v>
      </c>
      <c r="Q72" s="66">
        <f t="shared" si="50"/>
        <v>-21.638888888888896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-516.54999999999995</v>
      </c>
      <c r="C73" s="28">
        <f t="shared" ref="C73:Q73" si="51">SIGN(C72)*(DAY(ABS(C72))*24+HOUR(ABS(C72))+MINUTE(ABS(C72))/100)</f>
        <v>-516.5</v>
      </c>
      <c r="D73" s="28">
        <f t="shared" si="51"/>
        <v>-516</v>
      </c>
      <c r="E73" s="28">
        <f t="shared" si="51"/>
        <v>-515.04999999999995</v>
      </c>
      <c r="F73" s="28">
        <f t="shared" si="51"/>
        <v>-515</v>
      </c>
      <c r="G73" s="28">
        <f t="shared" si="51"/>
        <v>-517</v>
      </c>
      <c r="H73" s="28">
        <f t="shared" si="51"/>
        <v>-517</v>
      </c>
      <c r="I73" s="28">
        <f t="shared" si="51"/>
        <v>-517</v>
      </c>
      <c r="J73" s="28">
        <f t="shared" si="51"/>
        <v>-516.29999999999995</v>
      </c>
      <c r="K73" s="28">
        <f t="shared" si="51"/>
        <v>-516.04999999999995</v>
      </c>
      <c r="L73" s="28">
        <f t="shared" si="51"/>
        <v>-515.25</v>
      </c>
      <c r="M73" s="28">
        <f t="shared" si="51"/>
        <v>-514.35</v>
      </c>
      <c r="N73" s="28">
        <f t="shared" si="51"/>
        <v>-519.20000000000005</v>
      </c>
      <c r="O73" s="28">
        <f t="shared" si="51"/>
        <v>-519.20000000000005</v>
      </c>
      <c r="P73" s="28">
        <f t="shared" si="51"/>
        <v>-519.20000000000005</v>
      </c>
      <c r="Q73" s="28">
        <f t="shared" si="51"/>
        <v>-519.20000000000005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2">IF(C52=1,"Eing.fehler","")</f>
        <v/>
      </c>
      <c r="D74" s="70" t="str">
        <f t="shared" si="52"/>
        <v/>
      </c>
      <c r="E74" s="70" t="str">
        <f t="shared" si="52"/>
        <v/>
      </c>
      <c r="F74" s="70" t="str">
        <f t="shared" si="52"/>
        <v/>
      </c>
      <c r="G74" s="70" t="str">
        <f t="shared" si="52"/>
        <v/>
      </c>
      <c r="H74" s="70" t="str">
        <f t="shared" si="52"/>
        <v/>
      </c>
      <c r="I74" s="70" t="str">
        <f t="shared" si="52"/>
        <v/>
      </c>
      <c r="J74" s="70" t="str">
        <f t="shared" si="52"/>
        <v/>
      </c>
      <c r="K74" s="70" t="str">
        <f t="shared" si="52"/>
        <v/>
      </c>
      <c r="L74" s="70" t="str">
        <f t="shared" si="52"/>
        <v/>
      </c>
      <c r="M74" s="70" t="str">
        <f t="shared" si="52"/>
        <v/>
      </c>
      <c r="N74" s="70" t="str">
        <f t="shared" si="52"/>
        <v/>
      </c>
      <c r="O74" s="70" t="str">
        <f t="shared" si="52"/>
        <v/>
      </c>
      <c r="P74" s="70" t="str">
        <f t="shared" si="52"/>
        <v/>
      </c>
      <c r="Q74" s="70" t="str">
        <f t="shared" si="52"/>
        <v/>
      </c>
      <c r="R74" s="70" t="str">
        <f t="shared" si="52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5" right="0" top="0.3" bottom="0" header="0.26" footer="0.19"/>
  <pageSetup paperSize="9" orientation="landscape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3">
    <pageSetUpPr fitToPage="1"/>
  </sheetPr>
  <dimension ref="A1:AW63"/>
  <sheetViews>
    <sheetView showGridLines="0" workbookViewId="0">
      <selection activeCell="AZ14" sqref="AZ14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0" hidden="1" customWidth="1"/>
    <col min="22" max="22" width="11.85546875" hidden="1" customWidth="1"/>
    <col min="23" max="24" width="0" hidden="1" customWidth="1"/>
    <col min="25" max="26" width="0" style="293" hidden="1" customWidth="1"/>
    <col min="27" max="27" width="0" style="281" hidden="1" customWidth="1"/>
    <col min="28" max="29" width="0" style="293" hidden="1" customWidth="1"/>
    <col min="30" max="30" width="0" hidden="1" customWidth="1"/>
    <col min="31" max="31" width="0" style="281" hidden="1" customWidth="1"/>
    <col min="32" max="43" width="0" hidden="1" customWidth="1"/>
    <col min="44" max="49" width="0" style="298" hidden="1" customWidth="1"/>
  </cols>
  <sheetData>
    <row r="1" spans="1:49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9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9" s="184" customFormat="1" ht="15.75" x14ac:dyDescent="0.25">
      <c r="A3" s="193" t="s">
        <v>115</v>
      </c>
      <c r="B3" s="286" t="str">
        <f>'05'!B4</f>
        <v>Mai</v>
      </c>
      <c r="C3" s="288"/>
      <c r="D3" s="283" t="s">
        <v>112</v>
      </c>
      <c r="E3" s="221"/>
      <c r="F3" s="221">
        <f>'05'!P4</f>
        <v>160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96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</row>
    <row r="4" spans="1:49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9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9" ht="15" x14ac:dyDescent="0.25">
      <c r="A6" s="394">
        <v>45413</v>
      </c>
      <c r="B6" s="381"/>
      <c r="C6" s="381"/>
      <c r="D6" s="382"/>
      <c r="E6" s="383"/>
      <c r="F6" s="384"/>
      <c r="G6" s="382"/>
      <c r="H6" s="385"/>
      <c r="I6" s="381"/>
      <c r="J6" s="382"/>
      <c r="K6" s="386"/>
      <c r="L6" s="386"/>
      <c r="M6" s="386"/>
      <c r="N6" s="387"/>
      <c r="O6" s="388" t="s">
        <v>116</v>
      </c>
      <c r="P6" s="301"/>
      <c r="Q6" s="298"/>
      <c r="R6" s="298"/>
      <c r="S6" s="298"/>
      <c r="T6" s="351"/>
      <c r="U6" s="351"/>
      <c r="V6" s="351"/>
      <c r="W6" s="351"/>
      <c r="X6" s="351"/>
      <c r="Y6" s="351"/>
      <c r="Z6" s="299"/>
      <c r="AA6" s="299"/>
      <c r="AB6" s="298"/>
      <c r="AC6" s="298"/>
      <c r="AD6" s="298"/>
      <c r="AE6" s="300"/>
      <c r="AF6" s="364"/>
      <c r="AG6" s="359"/>
      <c r="AH6" s="359"/>
      <c r="AI6" s="298"/>
      <c r="AJ6" s="298"/>
      <c r="AK6" s="298"/>
      <c r="AL6" s="298"/>
      <c r="AM6" s="298"/>
      <c r="AN6" s="298"/>
      <c r="AO6" s="298"/>
      <c r="AP6" s="298"/>
      <c r="AQ6" s="298"/>
    </row>
    <row r="7" spans="1:49" ht="15" x14ac:dyDescent="0.25">
      <c r="A7" s="338">
        <v>45414</v>
      </c>
      <c r="B7" s="311"/>
      <c r="C7" s="311"/>
      <c r="D7" s="311">
        <f>AC7</f>
        <v>0</v>
      </c>
      <c r="E7" s="311"/>
      <c r="F7" s="311"/>
      <c r="G7" s="311">
        <f>AD7</f>
        <v>0</v>
      </c>
      <c r="H7" s="312"/>
      <c r="I7" s="312"/>
      <c r="J7" s="311">
        <f>AE7</f>
        <v>0</v>
      </c>
      <c r="K7" s="313"/>
      <c r="L7" s="313"/>
      <c r="M7" s="313"/>
      <c r="N7" s="314">
        <f>AL7</f>
        <v>0</v>
      </c>
      <c r="O7" s="315"/>
      <c r="P7" s="301"/>
      <c r="Q7" s="298"/>
      <c r="R7" s="298"/>
      <c r="S7" s="298"/>
      <c r="T7" s="354">
        <f t="shared" ref="T7:U37" si="0">TIME(INT(B7),(B7-INT(B7))*100,0)</f>
        <v>0</v>
      </c>
      <c r="U7" s="354">
        <f t="shared" si="0"/>
        <v>0</v>
      </c>
      <c r="V7" s="354">
        <f>U7-T7</f>
        <v>0</v>
      </c>
      <c r="W7" s="355">
        <f t="shared" ref="W7:X37" si="1">TIME(INT(E7),(E7-INT(E7))*100,0)</f>
        <v>0</v>
      </c>
      <c r="X7" s="355">
        <f t="shared" si="1"/>
        <v>0</v>
      </c>
      <c r="Y7" s="355">
        <f>X7-W7</f>
        <v>0</v>
      </c>
      <c r="Z7" s="303">
        <f t="shared" ref="Z7:AA37" si="2">TIME(INT(H7),(H7-INT(H7))*100,0)</f>
        <v>0</v>
      </c>
      <c r="AA7" s="303">
        <f t="shared" si="2"/>
        <v>0</v>
      </c>
      <c r="AB7" s="303">
        <f>AA7-Z7</f>
        <v>0</v>
      </c>
      <c r="AC7" s="302">
        <f t="shared" ref="AC7:AC37" si="3">HOUR(V7)+MINUTE(V7)/100</f>
        <v>0</v>
      </c>
      <c r="AD7" s="302">
        <f t="shared" ref="AD7:AD37" si="4">HOUR(Y7)+MINUTE(Y7)/100</f>
        <v>0</v>
      </c>
      <c r="AE7" s="304">
        <f>HOUR(AB7)+MINUTE(AB7)/100</f>
        <v>0</v>
      </c>
      <c r="AF7" s="364">
        <f t="shared" ref="AF7:AF37" si="5">SUM(AC7:AE7)</f>
        <v>0</v>
      </c>
      <c r="AG7" s="359">
        <f t="shared" ref="AG7:AG37" si="6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9" ht="15" x14ac:dyDescent="0.25">
      <c r="A8" s="338">
        <v>45415</v>
      </c>
      <c r="B8" s="311"/>
      <c r="C8" s="311"/>
      <c r="D8" s="311">
        <f t="shared" ref="D8:D36" si="7">AC8</f>
        <v>0</v>
      </c>
      <c r="E8" s="311"/>
      <c r="F8" s="311"/>
      <c r="G8" s="311">
        <f t="shared" ref="G8:G36" si="8">AD8</f>
        <v>0</v>
      </c>
      <c r="H8" s="311"/>
      <c r="I8" s="311"/>
      <c r="J8" s="311">
        <f t="shared" ref="J8:J36" si="9">AE8</f>
        <v>0</v>
      </c>
      <c r="K8" s="313"/>
      <c r="L8" s="313"/>
      <c r="M8" s="313"/>
      <c r="N8" s="314">
        <f t="shared" ref="N8:N36" si="10">AL8</f>
        <v>0</v>
      </c>
      <c r="O8" s="317"/>
      <c r="P8" s="298"/>
      <c r="Q8" s="298"/>
      <c r="R8" s="298"/>
      <c r="S8" s="298"/>
      <c r="T8" s="354">
        <f t="shared" si="0"/>
        <v>0</v>
      </c>
      <c r="U8" s="354">
        <f t="shared" si="0"/>
        <v>0</v>
      </c>
      <c r="V8" s="354">
        <f t="shared" ref="V8:V37" si="11">U8-T8</f>
        <v>0</v>
      </c>
      <c r="W8" s="355">
        <f t="shared" si="1"/>
        <v>0</v>
      </c>
      <c r="X8" s="355">
        <f t="shared" si="1"/>
        <v>0</v>
      </c>
      <c r="Y8" s="355">
        <f t="shared" ref="Y8:Y37" si="12">X8-W8</f>
        <v>0</v>
      </c>
      <c r="Z8" s="303">
        <f t="shared" si="2"/>
        <v>0</v>
      </c>
      <c r="AA8" s="303">
        <f t="shared" si="2"/>
        <v>0</v>
      </c>
      <c r="AB8" s="303">
        <f t="shared" ref="AB8:AB37" si="13">AA8-Z8</f>
        <v>0</v>
      </c>
      <c r="AC8" s="302">
        <f t="shared" si="3"/>
        <v>0</v>
      </c>
      <c r="AD8" s="302">
        <f t="shared" si="4"/>
        <v>0</v>
      </c>
      <c r="AE8" s="304">
        <f t="shared" ref="AE8:AE37" si="14">HOUR(AB8)+MINUTE(AB8)/100</f>
        <v>0</v>
      </c>
      <c r="AF8" s="364">
        <f t="shared" si="5"/>
        <v>0</v>
      </c>
      <c r="AG8" s="359">
        <f t="shared" si="6"/>
        <v>0</v>
      </c>
      <c r="AH8" s="359">
        <f t="shared" ref="AH8:AH37" si="15">(AF8-AG8)*100</f>
        <v>0</v>
      </c>
      <c r="AI8" s="298">
        <f t="shared" ref="AI8:AI37" si="16">INT(AH8/60)</f>
        <v>0</v>
      </c>
      <c r="AJ8" s="359">
        <f t="shared" ref="AJ8:AJ37" si="17">AG8+AI8</f>
        <v>0</v>
      </c>
      <c r="AK8" s="298">
        <f t="shared" ref="AK8:AK37" si="18">AH8-AI8*60</f>
        <v>0</v>
      </c>
      <c r="AL8" s="298">
        <f t="shared" ref="AL8:AL37" si="19">AJ8+AK8/100</f>
        <v>0</v>
      </c>
      <c r="AM8" s="298"/>
      <c r="AN8" s="298"/>
      <c r="AO8" s="298"/>
      <c r="AP8" s="298"/>
      <c r="AQ8" s="298"/>
    </row>
    <row r="9" spans="1:49" ht="15" x14ac:dyDescent="0.25">
      <c r="A9" s="394">
        <v>45416</v>
      </c>
      <c r="B9" s="381"/>
      <c r="C9" s="381"/>
      <c r="D9" s="382"/>
      <c r="E9" s="383"/>
      <c r="F9" s="384"/>
      <c r="G9" s="382"/>
      <c r="H9" s="385"/>
      <c r="I9" s="381"/>
      <c r="J9" s="382"/>
      <c r="K9" s="386"/>
      <c r="L9" s="386"/>
      <c r="M9" s="386"/>
      <c r="N9" s="387"/>
      <c r="O9" s="388"/>
      <c r="P9" s="298"/>
      <c r="Q9" s="298"/>
      <c r="R9" s="298"/>
      <c r="S9" s="298"/>
      <c r="T9" s="354">
        <f t="shared" si="0"/>
        <v>0</v>
      </c>
      <c r="U9" s="354">
        <f t="shared" si="0"/>
        <v>0</v>
      </c>
      <c r="V9" s="354">
        <f t="shared" si="11"/>
        <v>0</v>
      </c>
      <c r="W9" s="355">
        <f t="shared" si="1"/>
        <v>0</v>
      </c>
      <c r="X9" s="355">
        <f t="shared" si="1"/>
        <v>0</v>
      </c>
      <c r="Y9" s="355">
        <f t="shared" si="12"/>
        <v>0</v>
      </c>
      <c r="Z9" s="303">
        <f t="shared" si="2"/>
        <v>0</v>
      </c>
      <c r="AA9" s="303">
        <f t="shared" si="2"/>
        <v>0</v>
      </c>
      <c r="AB9" s="303">
        <f t="shared" si="13"/>
        <v>0</v>
      </c>
      <c r="AC9" s="302">
        <f t="shared" si="3"/>
        <v>0</v>
      </c>
      <c r="AD9" s="302">
        <f t="shared" si="4"/>
        <v>0</v>
      </c>
      <c r="AE9" s="304">
        <f t="shared" si="14"/>
        <v>0</v>
      </c>
      <c r="AF9" s="364">
        <f>SUM(AC9:AE9)</f>
        <v>0</v>
      </c>
      <c r="AG9" s="359">
        <f>INT(AF9)</f>
        <v>0</v>
      </c>
      <c r="AH9" s="359">
        <f t="shared" si="15"/>
        <v>0</v>
      </c>
      <c r="AI9" s="298">
        <f t="shared" si="16"/>
        <v>0</v>
      </c>
      <c r="AJ9" s="359">
        <f t="shared" si="17"/>
        <v>0</v>
      </c>
      <c r="AK9" s="298">
        <f t="shared" si="18"/>
        <v>0</v>
      </c>
      <c r="AL9" s="298">
        <f t="shared" si="19"/>
        <v>0</v>
      </c>
      <c r="AM9" s="298"/>
      <c r="AN9" s="298"/>
      <c r="AO9" s="298"/>
      <c r="AP9" s="298"/>
      <c r="AQ9" s="298"/>
    </row>
    <row r="10" spans="1:49" ht="15" x14ac:dyDescent="0.25">
      <c r="A10" s="394">
        <v>45417</v>
      </c>
      <c r="B10" s="381"/>
      <c r="C10" s="381"/>
      <c r="D10" s="382"/>
      <c r="E10" s="383"/>
      <c r="F10" s="384"/>
      <c r="G10" s="382"/>
      <c r="H10" s="385"/>
      <c r="I10" s="381"/>
      <c r="J10" s="382"/>
      <c r="K10" s="386"/>
      <c r="L10" s="386"/>
      <c r="M10" s="386"/>
      <c r="N10" s="387"/>
      <c r="O10" s="388"/>
      <c r="P10" s="298"/>
      <c r="Q10" s="298"/>
      <c r="R10" s="298"/>
      <c r="S10" s="298"/>
      <c r="T10" s="354">
        <f t="shared" si="0"/>
        <v>0</v>
      </c>
      <c r="U10" s="354">
        <f t="shared" si="0"/>
        <v>0</v>
      </c>
      <c r="V10" s="354">
        <f t="shared" si="11"/>
        <v>0</v>
      </c>
      <c r="W10" s="355">
        <f t="shared" si="1"/>
        <v>0</v>
      </c>
      <c r="X10" s="355">
        <f t="shared" si="1"/>
        <v>0</v>
      </c>
      <c r="Y10" s="355">
        <f t="shared" si="12"/>
        <v>0</v>
      </c>
      <c r="Z10" s="303">
        <f t="shared" si="2"/>
        <v>0</v>
      </c>
      <c r="AA10" s="303">
        <f t="shared" si="2"/>
        <v>0</v>
      </c>
      <c r="AB10" s="303">
        <f t="shared" si="13"/>
        <v>0</v>
      </c>
      <c r="AC10" s="302">
        <f t="shared" si="3"/>
        <v>0</v>
      </c>
      <c r="AD10" s="302">
        <f t="shared" si="4"/>
        <v>0</v>
      </c>
      <c r="AE10" s="304">
        <f t="shared" si="14"/>
        <v>0</v>
      </c>
      <c r="AF10" s="364">
        <f t="shared" si="5"/>
        <v>0</v>
      </c>
      <c r="AG10" s="359">
        <f t="shared" si="6"/>
        <v>0</v>
      </c>
      <c r="AH10" s="359">
        <f t="shared" si="15"/>
        <v>0</v>
      </c>
      <c r="AI10" s="298">
        <f t="shared" si="16"/>
        <v>0</v>
      </c>
      <c r="AJ10" s="359">
        <f t="shared" si="17"/>
        <v>0</v>
      </c>
      <c r="AK10" s="298">
        <f t="shared" si="18"/>
        <v>0</v>
      </c>
      <c r="AL10" s="298">
        <f t="shared" si="19"/>
        <v>0</v>
      </c>
      <c r="AM10" s="298"/>
      <c r="AN10" s="298"/>
      <c r="AO10" s="298"/>
      <c r="AP10" s="298"/>
      <c r="AQ10" s="298"/>
    </row>
    <row r="11" spans="1:49" ht="15" x14ac:dyDescent="0.25">
      <c r="A11" s="338">
        <v>45418</v>
      </c>
      <c r="B11" s="311"/>
      <c r="C11" s="311"/>
      <c r="D11" s="311">
        <f t="shared" si="7"/>
        <v>0</v>
      </c>
      <c r="E11" s="311"/>
      <c r="F11" s="311"/>
      <c r="G11" s="311">
        <f t="shared" si="8"/>
        <v>0</v>
      </c>
      <c r="H11" s="311"/>
      <c r="I11" s="311"/>
      <c r="J11" s="311">
        <f t="shared" si="9"/>
        <v>0</v>
      </c>
      <c r="K11" s="313"/>
      <c r="L11" s="313"/>
      <c r="M11" s="313"/>
      <c r="N11" s="314">
        <f t="shared" si="10"/>
        <v>0</v>
      </c>
      <c r="O11" s="317"/>
      <c r="P11" s="298"/>
      <c r="Q11" s="298"/>
      <c r="R11" s="298"/>
      <c r="S11" s="298"/>
      <c r="T11" s="354">
        <f t="shared" si="0"/>
        <v>0</v>
      </c>
      <c r="U11" s="354">
        <f t="shared" si="0"/>
        <v>0</v>
      </c>
      <c r="V11" s="354">
        <f t="shared" si="11"/>
        <v>0</v>
      </c>
      <c r="W11" s="355">
        <f t="shared" si="1"/>
        <v>0</v>
      </c>
      <c r="X11" s="355">
        <f t="shared" si="1"/>
        <v>0</v>
      </c>
      <c r="Y11" s="355">
        <f t="shared" si="12"/>
        <v>0</v>
      </c>
      <c r="Z11" s="303">
        <f t="shared" si="2"/>
        <v>0</v>
      </c>
      <c r="AA11" s="303">
        <f t="shared" si="2"/>
        <v>0</v>
      </c>
      <c r="AB11" s="303">
        <f t="shared" si="13"/>
        <v>0</v>
      </c>
      <c r="AC11" s="302">
        <f t="shared" si="3"/>
        <v>0</v>
      </c>
      <c r="AD11" s="302">
        <f t="shared" si="4"/>
        <v>0</v>
      </c>
      <c r="AE11" s="304">
        <f t="shared" si="14"/>
        <v>0</v>
      </c>
      <c r="AF11" s="364">
        <f t="shared" si="5"/>
        <v>0</v>
      </c>
      <c r="AG11" s="359">
        <f t="shared" si="6"/>
        <v>0</v>
      </c>
      <c r="AH11" s="359">
        <f t="shared" si="15"/>
        <v>0</v>
      </c>
      <c r="AI11" s="298">
        <f t="shared" si="16"/>
        <v>0</v>
      </c>
      <c r="AJ11" s="359">
        <f t="shared" si="17"/>
        <v>0</v>
      </c>
      <c r="AK11" s="298">
        <f t="shared" si="18"/>
        <v>0</v>
      </c>
      <c r="AL11" s="298">
        <f t="shared" si="19"/>
        <v>0</v>
      </c>
      <c r="AM11" s="298"/>
      <c r="AN11" s="298"/>
      <c r="AO11" s="298"/>
      <c r="AP11" s="298"/>
      <c r="AQ11" s="298"/>
    </row>
    <row r="12" spans="1:49" s="170" customFormat="1" ht="13.5" customHeight="1" x14ac:dyDescent="0.25">
      <c r="A12" s="338">
        <v>45419</v>
      </c>
      <c r="B12" s="311"/>
      <c r="C12" s="311"/>
      <c r="D12" s="311">
        <f t="shared" si="7"/>
        <v>0</v>
      </c>
      <c r="E12" s="311"/>
      <c r="F12" s="311"/>
      <c r="G12" s="311">
        <f t="shared" si="8"/>
        <v>0</v>
      </c>
      <c r="H12" s="311"/>
      <c r="I12" s="311"/>
      <c r="J12" s="311">
        <f t="shared" si="9"/>
        <v>0</v>
      </c>
      <c r="K12" s="313"/>
      <c r="L12" s="313"/>
      <c r="M12" s="313"/>
      <c r="N12" s="314">
        <f t="shared" si="10"/>
        <v>0</v>
      </c>
      <c r="O12" s="317"/>
      <c r="P12" s="305"/>
      <c r="Q12" s="305"/>
      <c r="R12" s="305"/>
      <c r="S12" s="305"/>
      <c r="T12" s="354">
        <f t="shared" si="0"/>
        <v>0</v>
      </c>
      <c r="U12" s="354">
        <f t="shared" si="0"/>
        <v>0</v>
      </c>
      <c r="V12" s="354">
        <f t="shared" si="11"/>
        <v>0</v>
      </c>
      <c r="W12" s="355">
        <f t="shared" si="1"/>
        <v>0</v>
      </c>
      <c r="X12" s="355">
        <f t="shared" si="1"/>
        <v>0</v>
      </c>
      <c r="Y12" s="355">
        <f t="shared" si="12"/>
        <v>0</v>
      </c>
      <c r="Z12" s="303">
        <f t="shared" si="2"/>
        <v>0</v>
      </c>
      <c r="AA12" s="303">
        <f t="shared" si="2"/>
        <v>0</v>
      </c>
      <c r="AB12" s="303">
        <f t="shared" si="13"/>
        <v>0</v>
      </c>
      <c r="AC12" s="302">
        <f t="shared" si="3"/>
        <v>0</v>
      </c>
      <c r="AD12" s="302">
        <f t="shared" si="4"/>
        <v>0</v>
      </c>
      <c r="AE12" s="304">
        <f t="shared" si="14"/>
        <v>0</v>
      </c>
      <c r="AF12" s="364">
        <f t="shared" si="5"/>
        <v>0</v>
      </c>
      <c r="AG12" s="359">
        <f t="shared" si="6"/>
        <v>0</v>
      </c>
      <c r="AH12" s="359">
        <f t="shared" si="15"/>
        <v>0</v>
      </c>
      <c r="AI12" s="298">
        <f t="shared" si="16"/>
        <v>0</v>
      </c>
      <c r="AJ12" s="359">
        <f t="shared" si="17"/>
        <v>0</v>
      </c>
      <c r="AK12" s="298">
        <f t="shared" si="18"/>
        <v>0</v>
      </c>
      <c r="AL12" s="298">
        <f t="shared" si="19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</row>
    <row r="13" spans="1:49" ht="15" x14ac:dyDescent="0.25">
      <c r="A13" s="338">
        <v>45420</v>
      </c>
      <c r="B13" s="311"/>
      <c r="C13" s="311"/>
      <c r="D13" s="311">
        <f t="shared" si="7"/>
        <v>0</v>
      </c>
      <c r="E13" s="311"/>
      <c r="F13" s="311"/>
      <c r="G13" s="311">
        <f t="shared" si="8"/>
        <v>0</v>
      </c>
      <c r="H13" s="311"/>
      <c r="I13" s="311"/>
      <c r="J13" s="311">
        <f t="shared" si="9"/>
        <v>0</v>
      </c>
      <c r="K13" s="313"/>
      <c r="L13" s="313"/>
      <c r="M13" s="313"/>
      <c r="N13" s="314">
        <f t="shared" si="10"/>
        <v>0</v>
      </c>
      <c r="O13" s="317"/>
      <c r="P13" s="298"/>
      <c r="Q13" s="298"/>
      <c r="R13" s="298"/>
      <c r="S13" s="298"/>
      <c r="T13" s="354">
        <f t="shared" si="0"/>
        <v>0</v>
      </c>
      <c r="U13" s="354">
        <f t="shared" si="0"/>
        <v>0</v>
      </c>
      <c r="V13" s="354">
        <f t="shared" si="11"/>
        <v>0</v>
      </c>
      <c r="W13" s="355">
        <f t="shared" si="1"/>
        <v>0</v>
      </c>
      <c r="X13" s="355">
        <f t="shared" si="1"/>
        <v>0</v>
      </c>
      <c r="Y13" s="355">
        <f t="shared" si="12"/>
        <v>0</v>
      </c>
      <c r="Z13" s="303">
        <f t="shared" si="2"/>
        <v>0</v>
      </c>
      <c r="AA13" s="303">
        <f t="shared" si="2"/>
        <v>0</v>
      </c>
      <c r="AB13" s="303">
        <f t="shared" si="13"/>
        <v>0</v>
      </c>
      <c r="AC13" s="302">
        <f t="shared" si="3"/>
        <v>0</v>
      </c>
      <c r="AD13" s="302">
        <f t="shared" si="4"/>
        <v>0</v>
      </c>
      <c r="AE13" s="304">
        <f t="shared" si="14"/>
        <v>0</v>
      </c>
      <c r="AF13" s="364">
        <f t="shared" si="5"/>
        <v>0</v>
      </c>
      <c r="AG13" s="359">
        <f t="shared" si="6"/>
        <v>0</v>
      </c>
      <c r="AH13" s="359">
        <f t="shared" si="15"/>
        <v>0</v>
      </c>
      <c r="AI13" s="298">
        <f t="shared" si="16"/>
        <v>0</v>
      </c>
      <c r="AJ13" s="359">
        <f t="shared" si="17"/>
        <v>0</v>
      </c>
      <c r="AK13" s="298">
        <f t="shared" si="18"/>
        <v>0</v>
      </c>
      <c r="AL13" s="298">
        <f t="shared" si="19"/>
        <v>0</v>
      </c>
      <c r="AM13" s="298"/>
      <c r="AN13" s="298"/>
      <c r="AO13" s="298"/>
      <c r="AP13" s="298"/>
      <c r="AQ13" s="298"/>
    </row>
    <row r="14" spans="1:49" ht="15" x14ac:dyDescent="0.25">
      <c r="A14" s="394">
        <v>45421</v>
      </c>
      <c r="B14" s="381"/>
      <c r="C14" s="381"/>
      <c r="D14" s="382"/>
      <c r="E14" s="383"/>
      <c r="F14" s="384"/>
      <c r="G14" s="382"/>
      <c r="H14" s="385"/>
      <c r="I14" s="381"/>
      <c r="J14" s="382"/>
      <c r="K14" s="386"/>
      <c r="L14" s="386"/>
      <c r="M14" s="386"/>
      <c r="N14" s="387"/>
      <c r="O14" s="388"/>
      <c r="P14" s="298"/>
      <c r="Q14" s="298"/>
      <c r="R14" s="298"/>
      <c r="S14" s="298"/>
      <c r="T14" s="354">
        <f t="shared" si="0"/>
        <v>0</v>
      </c>
      <c r="U14" s="354">
        <f t="shared" si="0"/>
        <v>0</v>
      </c>
      <c r="V14" s="354">
        <f t="shared" si="11"/>
        <v>0</v>
      </c>
      <c r="W14" s="355">
        <f t="shared" si="1"/>
        <v>0</v>
      </c>
      <c r="X14" s="355">
        <f t="shared" si="1"/>
        <v>0</v>
      </c>
      <c r="Y14" s="355">
        <f t="shared" si="12"/>
        <v>0</v>
      </c>
      <c r="Z14" s="303">
        <f t="shared" si="2"/>
        <v>0</v>
      </c>
      <c r="AA14" s="303">
        <f t="shared" si="2"/>
        <v>0</v>
      </c>
      <c r="AB14" s="303">
        <f t="shared" si="13"/>
        <v>0</v>
      </c>
      <c r="AC14" s="302">
        <f t="shared" si="3"/>
        <v>0</v>
      </c>
      <c r="AD14" s="302">
        <f t="shared" si="4"/>
        <v>0</v>
      </c>
      <c r="AE14" s="304">
        <f t="shared" si="14"/>
        <v>0</v>
      </c>
      <c r="AF14" s="364">
        <f t="shared" si="5"/>
        <v>0</v>
      </c>
      <c r="AG14" s="359">
        <f t="shared" si="6"/>
        <v>0</v>
      </c>
      <c r="AH14" s="359">
        <f t="shared" si="15"/>
        <v>0</v>
      </c>
      <c r="AI14" s="298">
        <f t="shared" si="16"/>
        <v>0</v>
      </c>
      <c r="AJ14" s="359">
        <f t="shared" si="17"/>
        <v>0</v>
      </c>
      <c r="AK14" s="298">
        <f t="shared" si="18"/>
        <v>0</v>
      </c>
      <c r="AL14" s="298">
        <f t="shared" si="19"/>
        <v>0</v>
      </c>
      <c r="AM14" s="298"/>
      <c r="AN14" s="298"/>
      <c r="AO14" s="298"/>
      <c r="AP14" s="298"/>
      <c r="AQ14" s="298"/>
    </row>
    <row r="15" spans="1:49" ht="15" x14ac:dyDescent="0.25">
      <c r="A15" s="338">
        <v>45422</v>
      </c>
      <c r="B15" s="311"/>
      <c r="C15" s="311"/>
      <c r="D15" s="311">
        <f t="shared" si="7"/>
        <v>0</v>
      </c>
      <c r="E15" s="311"/>
      <c r="F15" s="311"/>
      <c r="G15" s="311">
        <f t="shared" si="8"/>
        <v>0</v>
      </c>
      <c r="H15" s="311"/>
      <c r="I15" s="311"/>
      <c r="J15" s="311">
        <f t="shared" si="9"/>
        <v>0</v>
      </c>
      <c r="K15" s="313"/>
      <c r="L15" s="313"/>
      <c r="M15" s="313"/>
      <c r="N15" s="314">
        <f t="shared" si="10"/>
        <v>0</v>
      </c>
      <c r="O15" s="317"/>
      <c r="P15" s="298"/>
      <c r="Q15" s="298"/>
      <c r="R15" s="298"/>
      <c r="S15" s="298"/>
      <c r="T15" s="354">
        <f t="shared" si="0"/>
        <v>0</v>
      </c>
      <c r="U15" s="354">
        <f t="shared" si="0"/>
        <v>0</v>
      </c>
      <c r="V15" s="354">
        <f t="shared" si="11"/>
        <v>0</v>
      </c>
      <c r="W15" s="355">
        <f t="shared" si="1"/>
        <v>0</v>
      </c>
      <c r="X15" s="355">
        <f t="shared" si="1"/>
        <v>0</v>
      </c>
      <c r="Y15" s="355">
        <f t="shared" si="12"/>
        <v>0</v>
      </c>
      <c r="Z15" s="303">
        <f t="shared" si="2"/>
        <v>0</v>
      </c>
      <c r="AA15" s="303">
        <f t="shared" si="2"/>
        <v>0</v>
      </c>
      <c r="AB15" s="303">
        <f t="shared" si="13"/>
        <v>0</v>
      </c>
      <c r="AC15" s="302">
        <f t="shared" si="3"/>
        <v>0</v>
      </c>
      <c r="AD15" s="302">
        <f t="shared" si="4"/>
        <v>0</v>
      </c>
      <c r="AE15" s="304">
        <f t="shared" si="14"/>
        <v>0</v>
      </c>
      <c r="AF15" s="364">
        <f t="shared" si="5"/>
        <v>0</v>
      </c>
      <c r="AG15" s="359">
        <f t="shared" si="6"/>
        <v>0</v>
      </c>
      <c r="AH15" s="359">
        <f t="shared" si="15"/>
        <v>0</v>
      </c>
      <c r="AI15" s="298">
        <f t="shared" si="16"/>
        <v>0</v>
      </c>
      <c r="AJ15" s="359">
        <f t="shared" si="17"/>
        <v>0</v>
      </c>
      <c r="AK15" s="298">
        <f t="shared" si="18"/>
        <v>0</v>
      </c>
      <c r="AL15" s="298">
        <f t="shared" si="19"/>
        <v>0</v>
      </c>
      <c r="AM15" s="298"/>
      <c r="AN15" s="298"/>
      <c r="AO15" s="298"/>
      <c r="AP15" s="298"/>
      <c r="AQ15" s="298"/>
    </row>
    <row r="16" spans="1:49" ht="15" x14ac:dyDescent="0.25">
      <c r="A16" s="394">
        <v>45423</v>
      </c>
      <c r="B16" s="381"/>
      <c r="C16" s="381"/>
      <c r="D16" s="382"/>
      <c r="E16" s="383"/>
      <c r="F16" s="384"/>
      <c r="G16" s="382"/>
      <c r="H16" s="385"/>
      <c r="I16" s="381"/>
      <c r="J16" s="382"/>
      <c r="K16" s="386"/>
      <c r="L16" s="386"/>
      <c r="M16" s="386"/>
      <c r="N16" s="387"/>
      <c r="O16" s="388"/>
      <c r="P16" s="298"/>
      <c r="Q16" s="298"/>
      <c r="R16" s="298"/>
      <c r="S16" s="298"/>
      <c r="T16" s="354">
        <f t="shared" si="0"/>
        <v>0</v>
      </c>
      <c r="U16" s="354">
        <f t="shared" si="0"/>
        <v>0</v>
      </c>
      <c r="V16" s="354">
        <f t="shared" si="11"/>
        <v>0</v>
      </c>
      <c r="W16" s="355">
        <f t="shared" si="1"/>
        <v>0</v>
      </c>
      <c r="X16" s="355">
        <f t="shared" si="1"/>
        <v>0</v>
      </c>
      <c r="Y16" s="355">
        <f t="shared" si="12"/>
        <v>0</v>
      </c>
      <c r="Z16" s="303">
        <f t="shared" si="2"/>
        <v>0</v>
      </c>
      <c r="AA16" s="303">
        <f t="shared" si="2"/>
        <v>0</v>
      </c>
      <c r="AB16" s="303">
        <f t="shared" si="13"/>
        <v>0</v>
      </c>
      <c r="AC16" s="302">
        <f t="shared" si="3"/>
        <v>0</v>
      </c>
      <c r="AD16" s="302">
        <f t="shared" si="4"/>
        <v>0</v>
      </c>
      <c r="AE16" s="304">
        <f t="shared" si="14"/>
        <v>0</v>
      </c>
      <c r="AF16" s="364">
        <f t="shared" si="5"/>
        <v>0</v>
      </c>
      <c r="AG16" s="359">
        <f t="shared" si="6"/>
        <v>0</v>
      </c>
      <c r="AH16" s="359">
        <f t="shared" si="15"/>
        <v>0</v>
      </c>
      <c r="AI16" s="298">
        <f t="shared" si="16"/>
        <v>0</v>
      </c>
      <c r="AJ16" s="359">
        <f t="shared" si="17"/>
        <v>0</v>
      </c>
      <c r="AK16" s="298">
        <f t="shared" si="18"/>
        <v>0</v>
      </c>
      <c r="AL16" s="298">
        <f t="shared" si="19"/>
        <v>0</v>
      </c>
      <c r="AM16" s="298"/>
      <c r="AN16" s="298"/>
      <c r="AO16" s="298"/>
      <c r="AP16" s="298"/>
      <c r="AQ16" s="298"/>
    </row>
    <row r="17" spans="1:49" ht="15" x14ac:dyDescent="0.25">
      <c r="A17" s="394">
        <v>45424</v>
      </c>
      <c r="B17" s="381"/>
      <c r="C17" s="381"/>
      <c r="D17" s="382"/>
      <c r="E17" s="383"/>
      <c r="F17" s="384"/>
      <c r="G17" s="382"/>
      <c r="H17" s="385"/>
      <c r="I17" s="381"/>
      <c r="J17" s="382"/>
      <c r="K17" s="386"/>
      <c r="L17" s="386"/>
      <c r="M17" s="386"/>
      <c r="N17" s="387"/>
      <c r="O17" s="388"/>
      <c r="P17" s="298"/>
      <c r="Q17" s="298"/>
      <c r="R17" s="298"/>
      <c r="S17" s="298"/>
      <c r="T17" s="354">
        <f t="shared" si="0"/>
        <v>0</v>
      </c>
      <c r="U17" s="354">
        <f t="shared" si="0"/>
        <v>0</v>
      </c>
      <c r="V17" s="354">
        <f t="shared" si="11"/>
        <v>0</v>
      </c>
      <c r="W17" s="355">
        <f t="shared" si="1"/>
        <v>0</v>
      </c>
      <c r="X17" s="355">
        <f t="shared" si="1"/>
        <v>0</v>
      </c>
      <c r="Y17" s="355">
        <f t="shared" si="12"/>
        <v>0</v>
      </c>
      <c r="Z17" s="303">
        <f t="shared" si="2"/>
        <v>0</v>
      </c>
      <c r="AA17" s="303">
        <f t="shared" si="2"/>
        <v>0</v>
      </c>
      <c r="AB17" s="303">
        <f t="shared" si="13"/>
        <v>0</v>
      </c>
      <c r="AC17" s="302">
        <f t="shared" si="3"/>
        <v>0</v>
      </c>
      <c r="AD17" s="302">
        <f t="shared" si="4"/>
        <v>0</v>
      </c>
      <c r="AE17" s="304">
        <f t="shared" si="14"/>
        <v>0</v>
      </c>
      <c r="AF17" s="364">
        <f t="shared" si="5"/>
        <v>0</v>
      </c>
      <c r="AG17" s="359">
        <f t="shared" si="6"/>
        <v>0</v>
      </c>
      <c r="AH17" s="359">
        <f t="shared" si="15"/>
        <v>0</v>
      </c>
      <c r="AI17" s="298">
        <f t="shared" si="16"/>
        <v>0</v>
      </c>
      <c r="AJ17" s="359">
        <f t="shared" si="17"/>
        <v>0</v>
      </c>
      <c r="AK17" s="298">
        <f t="shared" si="18"/>
        <v>0</v>
      </c>
      <c r="AL17" s="298">
        <f t="shared" si="19"/>
        <v>0</v>
      </c>
      <c r="AM17" s="298"/>
      <c r="AN17" s="298"/>
      <c r="AO17" s="298"/>
      <c r="AP17" s="298"/>
      <c r="AQ17" s="298"/>
    </row>
    <row r="18" spans="1:49" ht="15" x14ac:dyDescent="0.25">
      <c r="A18" s="338">
        <v>45425</v>
      </c>
      <c r="B18" s="311"/>
      <c r="C18" s="311"/>
      <c r="D18" s="311">
        <f t="shared" si="7"/>
        <v>0</v>
      </c>
      <c r="E18" s="311"/>
      <c r="F18" s="311"/>
      <c r="G18" s="311">
        <f t="shared" si="8"/>
        <v>0</v>
      </c>
      <c r="H18" s="311"/>
      <c r="I18" s="311"/>
      <c r="J18" s="311">
        <f t="shared" si="9"/>
        <v>0</v>
      </c>
      <c r="K18" s="313"/>
      <c r="L18" s="313"/>
      <c r="M18" s="313"/>
      <c r="N18" s="314">
        <f t="shared" si="10"/>
        <v>0</v>
      </c>
      <c r="O18" s="317"/>
      <c r="P18" s="298"/>
      <c r="Q18" s="298"/>
      <c r="R18" s="298"/>
      <c r="S18" s="298"/>
      <c r="T18" s="354">
        <f t="shared" si="0"/>
        <v>0</v>
      </c>
      <c r="U18" s="354">
        <f t="shared" si="0"/>
        <v>0</v>
      </c>
      <c r="V18" s="354">
        <f t="shared" si="11"/>
        <v>0</v>
      </c>
      <c r="W18" s="355">
        <f t="shared" si="1"/>
        <v>0</v>
      </c>
      <c r="X18" s="355">
        <f t="shared" si="1"/>
        <v>0</v>
      </c>
      <c r="Y18" s="355">
        <f t="shared" si="12"/>
        <v>0</v>
      </c>
      <c r="Z18" s="303">
        <f t="shared" si="2"/>
        <v>0</v>
      </c>
      <c r="AA18" s="303">
        <f t="shared" si="2"/>
        <v>0</v>
      </c>
      <c r="AB18" s="303">
        <f t="shared" si="13"/>
        <v>0</v>
      </c>
      <c r="AC18" s="302">
        <f t="shared" si="3"/>
        <v>0</v>
      </c>
      <c r="AD18" s="302">
        <f t="shared" si="4"/>
        <v>0</v>
      </c>
      <c r="AE18" s="304">
        <f t="shared" si="14"/>
        <v>0</v>
      </c>
      <c r="AF18" s="364">
        <f t="shared" si="5"/>
        <v>0</v>
      </c>
      <c r="AG18" s="359">
        <f t="shared" si="6"/>
        <v>0</v>
      </c>
      <c r="AH18" s="359">
        <f t="shared" si="15"/>
        <v>0</v>
      </c>
      <c r="AI18" s="298">
        <f t="shared" si="16"/>
        <v>0</v>
      </c>
      <c r="AJ18" s="359">
        <f t="shared" si="17"/>
        <v>0</v>
      </c>
      <c r="AK18" s="298">
        <f t="shared" si="18"/>
        <v>0</v>
      </c>
      <c r="AL18" s="298">
        <f t="shared" si="19"/>
        <v>0</v>
      </c>
      <c r="AM18" s="298"/>
      <c r="AN18" s="298"/>
      <c r="AO18" s="298"/>
      <c r="AP18" s="298"/>
      <c r="AQ18" s="298"/>
    </row>
    <row r="19" spans="1:49" s="170" customFormat="1" ht="15" x14ac:dyDescent="0.25">
      <c r="A19" s="338">
        <v>45426</v>
      </c>
      <c r="B19" s="311"/>
      <c r="C19" s="311"/>
      <c r="D19" s="311">
        <f t="shared" si="7"/>
        <v>0</v>
      </c>
      <c r="E19" s="311"/>
      <c r="F19" s="311"/>
      <c r="G19" s="311">
        <f t="shared" si="8"/>
        <v>0</v>
      </c>
      <c r="H19" s="311"/>
      <c r="I19" s="311"/>
      <c r="J19" s="311">
        <f t="shared" si="9"/>
        <v>0</v>
      </c>
      <c r="K19" s="313"/>
      <c r="L19" s="313"/>
      <c r="M19" s="313"/>
      <c r="N19" s="314">
        <f t="shared" si="10"/>
        <v>0</v>
      </c>
      <c r="O19" s="317"/>
      <c r="P19" s="305"/>
      <c r="Q19" s="305"/>
      <c r="R19" s="305"/>
      <c r="S19" s="305"/>
      <c r="T19" s="354">
        <f t="shared" si="0"/>
        <v>0</v>
      </c>
      <c r="U19" s="354">
        <f t="shared" si="0"/>
        <v>0</v>
      </c>
      <c r="V19" s="354">
        <f t="shared" si="11"/>
        <v>0</v>
      </c>
      <c r="W19" s="355">
        <f t="shared" si="1"/>
        <v>0</v>
      </c>
      <c r="X19" s="355">
        <f t="shared" si="1"/>
        <v>0</v>
      </c>
      <c r="Y19" s="355">
        <f t="shared" si="12"/>
        <v>0</v>
      </c>
      <c r="Z19" s="303">
        <f t="shared" si="2"/>
        <v>0</v>
      </c>
      <c r="AA19" s="303">
        <f t="shared" si="2"/>
        <v>0</v>
      </c>
      <c r="AB19" s="303">
        <f t="shared" si="13"/>
        <v>0</v>
      </c>
      <c r="AC19" s="302">
        <f t="shared" si="3"/>
        <v>0</v>
      </c>
      <c r="AD19" s="302">
        <f t="shared" si="4"/>
        <v>0</v>
      </c>
      <c r="AE19" s="304">
        <f t="shared" si="14"/>
        <v>0</v>
      </c>
      <c r="AF19" s="364">
        <f t="shared" si="5"/>
        <v>0</v>
      </c>
      <c r="AG19" s="359">
        <f t="shared" si="6"/>
        <v>0</v>
      </c>
      <c r="AH19" s="359">
        <f t="shared" si="15"/>
        <v>0</v>
      </c>
      <c r="AI19" s="298">
        <f t="shared" si="16"/>
        <v>0</v>
      </c>
      <c r="AJ19" s="359">
        <f t="shared" si="17"/>
        <v>0</v>
      </c>
      <c r="AK19" s="298">
        <f t="shared" si="18"/>
        <v>0</v>
      </c>
      <c r="AL19" s="298">
        <f t="shared" si="19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</row>
    <row r="20" spans="1:49" ht="15" x14ac:dyDescent="0.25">
      <c r="A20" s="338">
        <v>45427</v>
      </c>
      <c r="B20" s="311"/>
      <c r="C20" s="311"/>
      <c r="D20" s="311">
        <f t="shared" si="7"/>
        <v>0</v>
      </c>
      <c r="E20" s="311"/>
      <c r="F20" s="311"/>
      <c r="G20" s="311">
        <f t="shared" si="8"/>
        <v>0</v>
      </c>
      <c r="H20" s="311"/>
      <c r="I20" s="311"/>
      <c r="J20" s="311">
        <f t="shared" si="9"/>
        <v>0</v>
      </c>
      <c r="K20" s="313"/>
      <c r="L20" s="313"/>
      <c r="M20" s="313"/>
      <c r="N20" s="314">
        <f t="shared" si="10"/>
        <v>0</v>
      </c>
      <c r="O20" s="317"/>
      <c r="P20" s="298"/>
      <c r="Q20" s="298"/>
      <c r="R20" s="298"/>
      <c r="S20" s="298"/>
      <c r="T20" s="354">
        <f t="shared" si="0"/>
        <v>0</v>
      </c>
      <c r="U20" s="354">
        <f t="shared" si="0"/>
        <v>0</v>
      </c>
      <c r="V20" s="354">
        <f t="shared" si="11"/>
        <v>0</v>
      </c>
      <c r="W20" s="355">
        <f t="shared" si="1"/>
        <v>0</v>
      </c>
      <c r="X20" s="355">
        <f t="shared" si="1"/>
        <v>0</v>
      </c>
      <c r="Y20" s="355">
        <f t="shared" si="12"/>
        <v>0</v>
      </c>
      <c r="Z20" s="303">
        <f t="shared" si="2"/>
        <v>0</v>
      </c>
      <c r="AA20" s="303">
        <f t="shared" si="2"/>
        <v>0</v>
      </c>
      <c r="AB20" s="303">
        <f t="shared" si="13"/>
        <v>0</v>
      </c>
      <c r="AC20" s="302">
        <f t="shared" si="3"/>
        <v>0</v>
      </c>
      <c r="AD20" s="302">
        <f t="shared" si="4"/>
        <v>0</v>
      </c>
      <c r="AE20" s="304">
        <f t="shared" si="14"/>
        <v>0</v>
      </c>
      <c r="AF20" s="364">
        <f t="shared" si="5"/>
        <v>0</v>
      </c>
      <c r="AG20" s="359">
        <f t="shared" si="6"/>
        <v>0</v>
      </c>
      <c r="AH20" s="359">
        <f t="shared" si="15"/>
        <v>0</v>
      </c>
      <c r="AI20" s="298">
        <f t="shared" si="16"/>
        <v>0</v>
      </c>
      <c r="AJ20" s="359">
        <f t="shared" si="17"/>
        <v>0</v>
      </c>
      <c r="AK20" s="298">
        <f t="shared" si="18"/>
        <v>0</v>
      </c>
      <c r="AL20" s="298">
        <f t="shared" si="19"/>
        <v>0</v>
      </c>
      <c r="AM20" s="298"/>
      <c r="AN20" s="298"/>
      <c r="AO20" s="298"/>
      <c r="AP20" s="298"/>
      <c r="AQ20" s="298"/>
    </row>
    <row r="21" spans="1:49" ht="15" x14ac:dyDescent="0.25">
      <c r="A21" s="338">
        <v>45428</v>
      </c>
      <c r="B21" s="311"/>
      <c r="C21" s="311"/>
      <c r="D21" s="311">
        <f t="shared" si="7"/>
        <v>0</v>
      </c>
      <c r="E21" s="311"/>
      <c r="F21" s="311"/>
      <c r="G21" s="311">
        <f t="shared" si="8"/>
        <v>0</v>
      </c>
      <c r="H21" s="311"/>
      <c r="I21" s="311"/>
      <c r="J21" s="311">
        <f t="shared" si="9"/>
        <v>0</v>
      </c>
      <c r="K21" s="313"/>
      <c r="L21" s="313"/>
      <c r="M21" s="313"/>
      <c r="N21" s="314">
        <f t="shared" si="10"/>
        <v>0</v>
      </c>
      <c r="O21" s="317"/>
      <c r="P21" s="298"/>
      <c r="Q21" s="298"/>
      <c r="R21" s="298"/>
      <c r="S21" s="298"/>
      <c r="T21" s="354">
        <f t="shared" si="0"/>
        <v>0</v>
      </c>
      <c r="U21" s="354">
        <f t="shared" si="0"/>
        <v>0</v>
      </c>
      <c r="V21" s="354">
        <f t="shared" si="11"/>
        <v>0</v>
      </c>
      <c r="W21" s="355">
        <f t="shared" si="1"/>
        <v>0</v>
      </c>
      <c r="X21" s="355">
        <f t="shared" si="1"/>
        <v>0</v>
      </c>
      <c r="Y21" s="355">
        <f t="shared" si="12"/>
        <v>0</v>
      </c>
      <c r="Z21" s="303">
        <f t="shared" si="2"/>
        <v>0</v>
      </c>
      <c r="AA21" s="303">
        <f t="shared" si="2"/>
        <v>0</v>
      </c>
      <c r="AB21" s="303">
        <f t="shared" si="13"/>
        <v>0</v>
      </c>
      <c r="AC21" s="302">
        <f t="shared" si="3"/>
        <v>0</v>
      </c>
      <c r="AD21" s="302">
        <f t="shared" si="4"/>
        <v>0</v>
      </c>
      <c r="AE21" s="304">
        <f t="shared" si="14"/>
        <v>0</v>
      </c>
      <c r="AF21" s="364">
        <f t="shared" si="5"/>
        <v>0</v>
      </c>
      <c r="AG21" s="359">
        <f t="shared" si="6"/>
        <v>0</v>
      </c>
      <c r="AH21" s="359">
        <f t="shared" si="15"/>
        <v>0</v>
      </c>
      <c r="AI21" s="298">
        <f t="shared" si="16"/>
        <v>0</v>
      </c>
      <c r="AJ21" s="359">
        <f t="shared" si="17"/>
        <v>0</v>
      </c>
      <c r="AK21" s="298">
        <f t="shared" si="18"/>
        <v>0</v>
      </c>
      <c r="AL21" s="298">
        <f t="shared" si="19"/>
        <v>0</v>
      </c>
      <c r="AM21" s="298"/>
      <c r="AN21" s="298"/>
      <c r="AO21" s="298"/>
      <c r="AP21" s="298"/>
      <c r="AQ21" s="298"/>
    </row>
    <row r="22" spans="1:49" ht="15" x14ac:dyDescent="0.25">
      <c r="A22" s="338">
        <v>45429</v>
      </c>
      <c r="B22" s="311"/>
      <c r="C22" s="311"/>
      <c r="D22" s="311">
        <f t="shared" si="7"/>
        <v>0</v>
      </c>
      <c r="E22" s="311"/>
      <c r="F22" s="311"/>
      <c r="G22" s="311">
        <f t="shared" si="8"/>
        <v>0</v>
      </c>
      <c r="H22" s="311"/>
      <c r="I22" s="311"/>
      <c r="J22" s="311">
        <f t="shared" si="9"/>
        <v>0</v>
      </c>
      <c r="K22" s="313"/>
      <c r="L22" s="313"/>
      <c r="M22" s="313"/>
      <c r="N22" s="314">
        <f t="shared" si="10"/>
        <v>0</v>
      </c>
      <c r="O22" s="317"/>
      <c r="P22" s="298"/>
      <c r="Q22" s="298"/>
      <c r="R22" s="298"/>
      <c r="S22" s="298"/>
      <c r="T22" s="354">
        <f>TIME(INT(B22),(B22-INT(B22))*100,0)</f>
        <v>0</v>
      </c>
      <c r="U22" s="354">
        <f>TIME(INT(C22),(C22-INT(C22))*100,0)</f>
        <v>0</v>
      </c>
      <c r="V22" s="354">
        <f t="shared" si="11"/>
        <v>0</v>
      </c>
      <c r="W22" s="355">
        <f t="shared" si="1"/>
        <v>0</v>
      </c>
      <c r="X22" s="355">
        <f t="shared" si="1"/>
        <v>0</v>
      </c>
      <c r="Y22" s="355">
        <f t="shared" si="12"/>
        <v>0</v>
      </c>
      <c r="Z22" s="303">
        <f t="shared" si="2"/>
        <v>0</v>
      </c>
      <c r="AA22" s="303">
        <f t="shared" si="2"/>
        <v>0</v>
      </c>
      <c r="AB22" s="303">
        <f t="shared" si="13"/>
        <v>0</v>
      </c>
      <c r="AC22" s="302">
        <f t="shared" si="3"/>
        <v>0</v>
      </c>
      <c r="AD22" s="302">
        <f t="shared" si="4"/>
        <v>0</v>
      </c>
      <c r="AE22" s="304">
        <f t="shared" si="14"/>
        <v>0</v>
      </c>
      <c r="AF22" s="364">
        <f t="shared" si="5"/>
        <v>0</v>
      </c>
      <c r="AG22" s="359">
        <f t="shared" si="6"/>
        <v>0</v>
      </c>
      <c r="AH22" s="359">
        <f t="shared" si="15"/>
        <v>0</v>
      </c>
      <c r="AI22" s="298">
        <f t="shared" si="16"/>
        <v>0</v>
      </c>
      <c r="AJ22" s="359">
        <f t="shared" si="17"/>
        <v>0</v>
      </c>
      <c r="AK22" s="298">
        <f t="shared" si="18"/>
        <v>0</v>
      </c>
      <c r="AL22" s="298">
        <f t="shared" si="19"/>
        <v>0</v>
      </c>
      <c r="AM22" s="298"/>
      <c r="AN22" s="298"/>
      <c r="AO22" s="298"/>
      <c r="AP22" s="298"/>
      <c r="AQ22" s="298"/>
    </row>
    <row r="23" spans="1:49" ht="15" x14ac:dyDescent="0.25">
      <c r="A23" s="394">
        <v>45430</v>
      </c>
      <c r="B23" s="381"/>
      <c r="C23" s="381"/>
      <c r="D23" s="382"/>
      <c r="E23" s="383"/>
      <c r="F23" s="384"/>
      <c r="G23" s="382"/>
      <c r="H23" s="385"/>
      <c r="I23" s="381"/>
      <c r="J23" s="382"/>
      <c r="K23" s="386"/>
      <c r="L23" s="386"/>
      <c r="M23" s="386"/>
      <c r="N23" s="387"/>
      <c r="O23" s="388"/>
      <c r="P23" s="298"/>
      <c r="Q23" s="298"/>
      <c r="R23" s="298"/>
      <c r="S23" s="298"/>
      <c r="T23" s="354">
        <f t="shared" si="0"/>
        <v>0</v>
      </c>
      <c r="U23" s="354">
        <f t="shared" si="0"/>
        <v>0</v>
      </c>
      <c r="V23" s="354">
        <f t="shared" si="11"/>
        <v>0</v>
      </c>
      <c r="W23" s="355">
        <f t="shared" si="1"/>
        <v>0</v>
      </c>
      <c r="X23" s="355">
        <f t="shared" si="1"/>
        <v>0</v>
      </c>
      <c r="Y23" s="355">
        <f t="shared" si="12"/>
        <v>0</v>
      </c>
      <c r="Z23" s="303">
        <f t="shared" si="2"/>
        <v>0</v>
      </c>
      <c r="AA23" s="303">
        <f t="shared" si="2"/>
        <v>0</v>
      </c>
      <c r="AB23" s="303">
        <f t="shared" si="13"/>
        <v>0</v>
      </c>
      <c r="AC23" s="302">
        <f t="shared" si="3"/>
        <v>0</v>
      </c>
      <c r="AD23" s="302">
        <f t="shared" si="4"/>
        <v>0</v>
      </c>
      <c r="AE23" s="304">
        <f t="shared" si="14"/>
        <v>0</v>
      </c>
      <c r="AF23" s="364">
        <f t="shared" si="5"/>
        <v>0</v>
      </c>
      <c r="AG23" s="359">
        <f t="shared" si="6"/>
        <v>0</v>
      </c>
      <c r="AH23" s="359">
        <f t="shared" si="15"/>
        <v>0</v>
      </c>
      <c r="AI23" s="298">
        <f t="shared" si="16"/>
        <v>0</v>
      </c>
      <c r="AJ23" s="359">
        <f t="shared" si="17"/>
        <v>0</v>
      </c>
      <c r="AK23" s="298">
        <f t="shared" si="18"/>
        <v>0</v>
      </c>
      <c r="AL23" s="298">
        <f t="shared" si="19"/>
        <v>0</v>
      </c>
      <c r="AM23" s="298"/>
      <c r="AN23" s="298"/>
      <c r="AO23" s="298"/>
      <c r="AP23" s="298"/>
      <c r="AQ23" s="298"/>
    </row>
    <row r="24" spans="1:49" ht="15" x14ac:dyDescent="0.25">
      <c r="A24" s="394">
        <v>45431</v>
      </c>
      <c r="B24" s="381"/>
      <c r="C24" s="381"/>
      <c r="D24" s="382"/>
      <c r="E24" s="383"/>
      <c r="F24" s="384"/>
      <c r="G24" s="382"/>
      <c r="H24" s="385"/>
      <c r="I24" s="381"/>
      <c r="J24" s="382"/>
      <c r="K24" s="386"/>
      <c r="L24" s="386"/>
      <c r="M24" s="386"/>
      <c r="N24" s="387"/>
      <c r="O24" s="388"/>
      <c r="P24" s="298"/>
      <c r="Q24" s="298"/>
      <c r="R24" s="298"/>
      <c r="S24" s="298"/>
      <c r="T24" s="354">
        <f t="shared" si="0"/>
        <v>0</v>
      </c>
      <c r="U24" s="354">
        <f t="shared" si="0"/>
        <v>0</v>
      </c>
      <c r="V24" s="354">
        <f t="shared" si="11"/>
        <v>0</v>
      </c>
      <c r="W24" s="355">
        <f t="shared" si="1"/>
        <v>0</v>
      </c>
      <c r="X24" s="355">
        <f t="shared" si="1"/>
        <v>0</v>
      </c>
      <c r="Y24" s="355">
        <f t="shared" si="12"/>
        <v>0</v>
      </c>
      <c r="Z24" s="303">
        <f t="shared" si="2"/>
        <v>0</v>
      </c>
      <c r="AA24" s="303">
        <f t="shared" si="2"/>
        <v>0</v>
      </c>
      <c r="AB24" s="303">
        <f t="shared" si="13"/>
        <v>0</v>
      </c>
      <c r="AC24" s="302">
        <f t="shared" si="3"/>
        <v>0</v>
      </c>
      <c r="AD24" s="302">
        <f t="shared" si="4"/>
        <v>0</v>
      </c>
      <c r="AE24" s="304">
        <f t="shared" si="14"/>
        <v>0</v>
      </c>
      <c r="AF24" s="364">
        <f t="shared" si="5"/>
        <v>0</v>
      </c>
      <c r="AG24" s="359">
        <f t="shared" si="6"/>
        <v>0</v>
      </c>
      <c r="AH24" s="359">
        <f t="shared" si="15"/>
        <v>0</v>
      </c>
      <c r="AI24" s="298">
        <f t="shared" si="16"/>
        <v>0</v>
      </c>
      <c r="AJ24" s="359">
        <f t="shared" si="17"/>
        <v>0</v>
      </c>
      <c r="AK24" s="298">
        <f t="shared" si="18"/>
        <v>0</v>
      </c>
      <c r="AL24" s="298">
        <f t="shared" si="19"/>
        <v>0</v>
      </c>
      <c r="AM24" s="298"/>
      <c r="AN24" s="298"/>
      <c r="AO24" s="298"/>
      <c r="AP24" s="298"/>
      <c r="AQ24" s="298"/>
    </row>
    <row r="25" spans="1:49" ht="15" x14ac:dyDescent="0.25">
      <c r="A25" s="338">
        <v>45432</v>
      </c>
      <c r="B25" s="311"/>
      <c r="C25" s="311"/>
      <c r="D25" s="311">
        <f t="shared" si="7"/>
        <v>0</v>
      </c>
      <c r="E25" s="311"/>
      <c r="F25" s="311"/>
      <c r="G25" s="311">
        <f t="shared" si="8"/>
        <v>0</v>
      </c>
      <c r="H25" s="311"/>
      <c r="I25" s="311"/>
      <c r="J25" s="311">
        <f t="shared" si="9"/>
        <v>0</v>
      </c>
      <c r="K25" s="313"/>
      <c r="L25" s="313"/>
      <c r="M25" s="313"/>
      <c r="N25" s="314">
        <f t="shared" si="10"/>
        <v>0</v>
      </c>
      <c r="O25" s="317"/>
      <c r="P25" s="298"/>
      <c r="Q25" s="298"/>
      <c r="R25" s="298"/>
      <c r="S25" s="298"/>
      <c r="T25" s="354">
        <f t="shared" si="0"/>
        <v>0</v>
      </c>
      <c r="U25" s="354">
        <f t="shared" si="0"/>
        <v>0</v>
      </c>
      <c r="V25" s="354">
        <f t="shared" si="11"/>
        <v>0</v>
      </c>
      <c r="W25" s="355">
        <f t="shared" si="1"/>
        <v>0</v>
      </c>
      <c r="X25" s="355">
        <f t="shared" si="1"/>
        <v>0</v>
      </c>
      <c r="Y25" s="355">
        <f t="shared" si="12"/>
        <v>0</v>
      </c>
      <c r="Z25" s="303">
        <f t="shared" si="2"/>
        <v>0</v>
      </c>
      <c r="AA25" s="303">
        <f t="shared" si="2"/>
        <v>0</v>
      </c>
      <c r="AB25" s="303">
        <f t="shared" si="13"/>
        <v>0</v>
      </c>
      <c r="AC25" s="302">
        <f t="shared" si="3"/>
        <v>0</v>
      </c>
      <c r="AD25" s="302">
        <f t="shared" si="4"/>
        <v>0</v>
      </c>
      <c r="AE25" s="304">
        <f t="shared" si="14"/>
        <v>0</v>
      </c>
      <c r="AF25" s="364">
        <f t="shared" si="5"/>
        <v>0</v>
      </c>
      <c r="AG25" s="359">
        <f t="shared" si="6"/>
        <v>0</v>
      </c>
      <c r="AH25" s="359">
        <f t="shared" si="15"/>
        <v>0</v>
      </c>
      <c r="AI25" s="298">
        <f t="shared" si="16"/>
        <v>0</v>
      </c>
      <c r="AJ25" s="359">
        <f t="shared" si="17"/>
        <v>0</v>
      </c>
      <c r="AK25" s="298">
        <f t="shared" si="18"/>
        <v>0</v>
      </c>
      <c r="AL25" s="298">
        <f t="shared" si="19"/>
        <v>0</v>
      </c>
      <c r="AM25" s="298"/>
      <c r="AN25" s="298"/>
      <c r="AO25" s="298"/>
      <c r="AP25" s="298"/>
      <c r="AQ25" s="298"/>
    </row>
    <row r="26" spans="1:49" ht="15" x14ac:dyDescent="0.25">
      <c r="A26" s="338">
        <v>45433</v>
      </c>
      <c r="B26" s="311"/>
      <c r="C26" s="311"/>
      <c r="D26" s="311">
        <f t="shared" si="7"/>
        <v>0</v>
      </c>
      <c r="E26" s="311"/>
      <c r="F26" s="311"/>
      <c r="G26" s="311">
        <f t="shared" si="8"/>
        <v>0</v>
      </c>
      <c r="H26" s="311"/>
      <c r="I26" s="311"/>
      <c r="J26" s="311">
        <f t="shared" si="9"/>
        <v>0</v>
      </c>
      <c r="K26" s="313"/>
      <c r="L26" s="313"/>
      <c r="M26" s="313"/>
      <c r="N26" s="314">
        <f t="shared" si="10"/>
        <v>0</v>
      </c>
      <c r="O26" s="317"/>
      <c r="P26" s="298"/>
      <c r="Q26" s="298"/>
      <c r="R26" s="298"/>
      <c r="S26" s="298"/>
      <c r="T26" s="354">
        <f t="shared" si="0"/>
        <v>0</v>
      </c>
      <c r="U26" s="354">
        <f t="shared" si="0"/>
        <v>0</v>
      </c>
      <c r="V26" s="354">
        <f t="shared" si="11"/>
        <v>0</v>
      </c>
      <c r="W26" s="355">
        <f t="shared" si="1"/>
        <v>0</v>
      </c>
      <c r="X26" s="355">
        <f t="shared" si="1"/>
        <v>0</v>
      </c>
      <c r="Y26" s="355">
        <f t="shared" si="12"/>
        <v>0</v>
      </c>
      <c r="Z26" s="303">
        <f t="shared" si="2"/>
        <v>0</v>
      </c>
      <c r="AA26" s="303">
        <f t="shared" si="2"/>
        <v>0</v>
      </c>
      <c r="AB26" s="303">
        <f t="shared" si="13"/>
        <v>0</v>
      </c>
      <c r="AC26" s="302">
        <f t="shared" si="3"/>
        <v>0</v>
      </c>
      <c r="AD26" s="302">
        <f t="shared" si="4"/>
        <v>0</v>
      </c>
      <c r="AE26" s="304">
        <f t="shared" si="14"/>
        <v>0</v>
      </c>
      <c r="AF26" s="364">
        <f t="shared" si="5"/>
        <v>0</v>
      </c>
      <c r="AG26" s="359">
        <f t="shared" si="6"/>
        <v>0</v>
      </c>
      <c r="AH26" s="359">
        <f t="shared" si="15"/>
        <v>0</v>
      </c>
      <c r="AI26" s="298">
        <f t="shared" si="16"/>
        <v>0</v>
      </c>
      <c r="AJ26" s="359">
        <f t="shared" si="17"/>
        <v>0</v>
      </c>
      <c r="AK26" s="298">
        <f t="shared" si="18"/>
        <v>0</v>
      </c>
      <c r="AL26" s="298">
        <f t="shared" si="19"/>
        <v>0</v>
      </c>
      <c r="AM26" s="298"/>
      <c r="AN26" s="298"/>
      <c r="AO26" s="298"/>
      <c r="AP26" s="298"/>
      <c r="AQ26" s="298"/>
    </row>
    <row r="27" spans="1:49" ht="15" x14ac:dyDescent="0.25">
      <c r="A27" s="338">
        <v>45434</v>
      </c>
      <c r="B27" s="311"/>
      <c r="C27" s="311"/>
      <c r="D27" s="311">
        <f t="shared" si="7"/>
        <v>0</v>
      </c>
      <c r="E27" s="311"/>
      <c r="F27" s="311"/>
      <c r="G27" s="311">
        <f t="shared" si="8"/>
        <v>0</v>
      </c>
      <c r="H27" s="311"/>
      <c r="I27" s="311"/>
      <c r="J27" s="311">
        <f t="shared" si="9"/>
        <v>0</v>
      </c>
      <c r="K27" s="313"/>
      <c r="L27" s="313"/>
      <c r="M27" s="313"/>
      <c r="N27" s="314">
        <f t="shared" si="10"/>
        <v>0</v>
      </c>
      <c r="O27" s="317"/>
      <c r="P27" s="298"/>
      <c r="Q27" s="298"/>
      <c r="R27" s="298"/>
      <c r="S27" s="298"/>
      <c r="T27" s="354">
        <f t="shared" si="0"/>
        <v>0</v>
      </c>
      <c r="U27" s="354">
        <f t="shared" si="0"/>
        <v>0</v>
      </c>
      <c r="V27" s="354">
        <f t="shared" si="11"/>
        <v>0</v>
      </c>
      <c r="W27" s="355">
        <f t="shared" si="1"/>
        <v>0</v>
      </c>
      <c r="X27" s="355">
        <f t="shared" si="1"/>
        <v>0</v>
      </c>
      <c r="Y27" s="355">
        <f t="shared" si="12"/>
        <v>0</v>
      </c>
      <c r="Z27" s="303">
        <f t="shared" si="2"/>
        <v>0</v>
      </c>
      <c r="AA27" s="303">
        <f t="shared" si="2"/>
        <v>0</v>
      </c>
      <c r="AB27" s="303">
        <f t="shared" si="13"/>
        <v>0</v>
      </c>
      <c r="AC27" s="302">
        <f t="shared" si="3"/>
        <v>0</v>
      </c>
      <c r="AD27" s="302">
        <f t="shared" si="4"/>
        <v>0</v>
      </c>
      <c r="AE27" s="304">
        <f t="shared" si="14"/>
        <v>0</v>
      </c>
      <c r="AF27" s="364">
        <f t="shared" si="5"/>
        <v>0</v>
      </c>
      <c r="AG27" s="359">
        <f t="shared" si="6"/>
        <v>0</v>
      </c>
      <c r="AH27" s="359">
        <f t="shared" si="15"/>
        <v>0</v>
      </c>
      <c r="AI27" s="298">
        <f t="shared" si="16"/>
        <v>0</v>
      </c>
      <c r="AJ27" s="359">
        <f t="shared" si="17"/>
        <v>0</v>
      </c>
      <c r="AK27" s="298">
        <f t="shared" si="18"/>
        <v>0</v>
      </c>
      <c r="AL27" s="298">
        <f t="shared" si="19"/>
        <v>0</v>
      </c>
      <c r="AM27" s="298"/>
      <c r="AN27" s="298"/>
      <c r="AO27" s="298"/>
      <c r="AP27" s="298"/>
      <c r="AQ27" s="298"/>
    </row>
    <row r="28" spans="1:49" ht="15" x14ac:dyDescent="0.25">
      <c r="A28" s="338">
        <v>45435</v>
      </c>
      <c r="B28" s="311"/>
      <c r="C28" s="311"/>
      <c r="D28" s="311">
        <f t="shared" si="7"/>
        <v>0</v>
      </c>
      <c r="E28" s="311"/>
      <c r="F28" s="311"/>
      <c r="G28" s="311">
        <f t="shared" si="8"/>
        <v>0</v>
      </c>
      <c r="H28" s="311"/>
      <c r="I28" s="311"/>
      <c r="J28" s="311">
        <f t="shared" si="9"/>
        <v>0</v>
      </c>
      <c r="K28" s="313"/>
      <c r="L28" s="313"/>
      <c r="M28" s="313"/>
      <c r="N28" s="314">
        <f t="shared" si="10"/>
        <v>0</v>
      </c>
      <c r="O28" s="317"/>
      <c r="P28" s="298"/>
      <c r="Q28" s="298"/>
      <c r="R28" s="298"/>
      <c r="S28" s="298"/>
      <c r="T28" s="354">
        <f t="shared" si="0"/>
        <v>0</v>
      </c>
      <c r="U28" s="354">
        <f t="shared" si="0"/>
        <v>0</v>
      </c>
      <c r="V28" s="354">
        <f t="shared" si="11"/>
        <v>0</v>
      </c>
      <c r="W28" s="355">
        <f t="shared" si="1"/>
        <v>0</v>
      </c>
      <c r="X28" s="355">
        <f t="shared" si="1"/>
        <v>0</v>
      </c>
      <c r="Y28" s="355">
        <f t="shared" si="12"/>
        <v>0</v>
      </c>
      <c r="Z28" s="303">
        <f t="shared" si="2"/>
        <v>0</v>
      </c>
      <c r="AA28" s="303">
        <f t="shared" si="2"/>
        <v>0</v>
      </c>
      <c r="AB28" s="303">
        <f t="shared" si="13"/>
        <v>0</v>
      </c>
      <c r="AC28" s="302">
        <f t="shared" si="3"/>
        <v>0</v>
      </c>
      <c r="AD28" s="302">
        <f t="shared" si="4"/>
        <v>0</v>
      </c>
      <c r="AE28" s="304">
        <f t="shared" si="14"/>
        <v>0</v>
      </c>
      <c r="AF28" s="364">
        <f t="shared" si="5"/>
        <v>0</v>
      </c>
      <c r="AG28" s="359">
        <f t="shared" si="6"/>
        <v>0</v>
      </c>
      <c r="AH28" s="359">
        <f t="shared" si="15"/>
        <v>0</v>
      </c>
      <c r="AI28" s="298">
        <f t="shared" si="16"/>
        <v>0</v>
      </c>
      <c r="AJ28" s="359">
        <f t="shared" si="17"/>
        <v>0</v>
      </c>
      <c r="AK28" s="298">
        <f t="shared" si="18"/>
        <v>0</v>
      </c>
      <c r="AL28" s="298">
        <f t="shared" si="19"/>
        <v>0</v>
      </c>
      <c r="AM28" s="298"/>
      <c r="AN28" s="298"/>
      <c r="AO28" s="298"/>
      <c r="AP28" s="298"/>
      <c r="AQ28" s="298"/>
    </row>
    <row r="29" spans="1:49" ht="15" x14ac:dyDescent="0.25">
      <c r="A29" s="338">
        <v>45436</v>
      </c>
      <c r="B29" s="311"/>
      <c r="C29" s="311"/>
      <c r="D29" s="311">
        <f t="shared" si="7"/>
        <v>0</v>
      </c>
      <c r="E29" s="311"/>
      <c r="F29" s="311"/>
      <c r="G29" s="311">
        <f t="shared" si="8"/>
        <v>0</v>
      </c>
      <c r="H29" s="311"/>
      <c r="I29" s="311"/>
      <c r="J29" s="311">
        <f t="shared" si="9"/>
        <v>0</v>
      </c>
      <c r="K29" s="313"/>
      <c r="L29" s="313"/>
      <c r="M29" s="313"/>
      <c r="N29" s="314">
        <f t="shared" si="10"/>
        <v>0</v>
      </c>
      <c r="O29" s="317"/>
      <c r="P29" s="298"/>
      <c r="Q29" s="298"/>
      <c r="R29" s="298"/>
      <c r="S29" s="298"/>
      <c r="T29" s="354">
        <f t="shared" si="0"/>
        <v>0</v>
      </c>
      <c r="U29" s="354">
        <f t="shared" si="0"/>
        <v>0</v>
      </c>
      <c r="V29" s="354">
        <f t="shared" si="11"/>
        <v>0</v>
      </c>
      <c r="W29" s="355">
        <f t="shared" si="1"/>
        <v>0</v>
      </c>
      <c r="X29" s="355">
        <f t="shared" si="1"/>
        <v>0</v>
      </c>
      <c r="Y29" s="355">
        <f t="shared" si="12"/>
        <v>0</v>
      </c>
      <c r="Z29" s="303">
        <f t="shared" si="2"/>
        <v>0</v>
      </c>
      <c r="AA29" s="303">
        <f t="shared" si="2"/>
        <v>0</v>
      </c>
      <c r="AB29" s="303">
        <f t="shared" si="13"/>
        <v>0</v>
      </c>
      <c r="AC29" s="302">
        <f t="shared" si="3"/>
        <v>0</v>
      </c>
      <c r="AD29" s="302">
        <f t="shared" si="4"/>
        <v>0</v>
      </c>
      <c r="AE29" s="304">
        <f t="shared" si="14"/>
        <v>0</v>
      </c>
      <c r="AF29" s="364">
        <f t="shared" si="5"/>
        <v>0</v>
      </c>
      <c r="AG29" s="359">
        <f t="shared" si="6"/>
        <v>0</v>
      </c>
      <c r="AH29" s="359">
        <f t="shared" si="15"/>
        <v>0</v>
      </c>
      <c r="AI29" s="298">
        <f t="shared" si="16"/>
        <v>0</v>
      </c>
      <c r="AJ29" s="359">
        <f t="shared" si="17"/>
        <v>0</v>
      </c>
      <c r="AK29" s="298">
        <f t="shared" si="18"/>
        <v>0</v>
      </c>
      <c r="AL29" s="298">
        <f t="shared" si="19"/>
        <v>0</v>
      </c>
      <c r="AM29" s="298"/>
      <c r="AN29" s="298"/>
      <c r="AO29" s="298"/>
      <c r="AP29" s="298"/>
      <c r="AQ29" s="298"/>
    </row>
    <row r="30" spans="1:49" ht="15" x14ac:dyDescent="0.25">
      <c r="A30" s="394">
        <v>45437</v>
      </c>
      <c r="B30" s="381"/>
      <c r="C30" s="381"/>
      <c r="D30" s="382"/>
      <c r="E30" s="383"/>
      <c r="F30" s="384"/>
      <c r="G30" s="382"/>
      <c r="H30" s="385"/>
      <c r="I30" s="381"/>
      <c r="J30" s="382"/>
      <c r="K30" s="386"/>
      <c r="L30" s="386"/>
      <c r="M30" s="386"/>
      <c r="N30" s="387"/>
      <c r="O30" s="388"/>
      <c r="P30" s="298"/>
      <c r="Q30" s="298"/>
      <c r="R30" s="298"/>
      <c r="S30" s="298"/>
      <c r="T30" s="354">
        <f t="shared" si="0"/>
        <v>0</v>
      </c>
      <c r="U30" s="354">
        <f t="shared" si="0"/>
        <v>0</v>
      </c>
      <c r="V30" s="354">
        <f t="shared" si="11"/>
        <v>0</v>
      </c>
      <c r="W30" s="355">
        <f t="shared" si="1"/>
        <v>0</v>
      </c>
      <c r="X30" s="355">
        <f t="shared" si="1"/>
        <v>0</v>
      </c>
      <c r="Y30" s="355">
        <f t="shared" si="12"/>
        <v>0</v>
      </c>
      <c r="Z30" s="303">
        <f t="shared" si="2"/>
        <v>0</v>
      </c>
      <c r="AA30" s="303">
        <f t="shared" si="2"/>
        <v>0</v>
      </c>
      <c r="AB30" s="303">
        <f t="shared" si="13"/>
        <v>0</v>
      </c>
      <c r="AC30" s="302">
        <f t="shared" si="3"/>
        <v>0</v>
      </c>
      <c r="AD30" s="302">
        <f t="shared" si="4"/>
        <v>0</v>
      </c>
      <c r="AE30" s="304">
        <f t="shared" si="14"/>
        <v>0</v>
      </c>
      <c r="AF30" s="364">
        <f t="shared" si="5"/>
        <v>0</v>
      </c>
      <c r="AG30" s="359">
        <f t="shared" si="6"/>
        <v>0</v>
      </c>
      <c r="AH30" s="359">
        <f t="shared" si="15"/>
        <v>0</v>
      </c>
      <c r="AI30" s="298">
        <f t="shared" si="16"/>
        <v>0</v>
      </c>
      <c r="AJ30" s="359">
        <f t="shared" si="17"/>
        <v>0</v>
      </c>
      <c r="AK30" s="298">
        <f t="shared" si="18"/>
        <v>0</v>
      </c>
      <c r="AL30" s="298">
        <f t="shared" si="19"/>
        <v>0</v>
      </c>
      <c r="AM30" s="298"/>
      <c r="AN30" s="298"/>
      <c r="AO30" s="298"/>
      <c r="AP30" s="298"/>
      <c r="AQ30" s="298"/>
    </row>
    <row r="31" spans="1:49" ht="15" x14ac:dyDescent="0.25">
      <c r="A31" s="394">
        <v>45438</v>
      </c>
      <c r="B31" s="381"/>
      <c r="C31" s="381"/>
      <c r="D31" s="382"/>
      <c r="E31" s="383"/>
      <c r="F31" s="384"/>
      <c r="G31" s="382"/>
      <c r="H31" s="385"/>
      <c r="I31" s="381"/>
      <c r="J31" s="382"/>
      <c r="K31" s="386"/>
      <c r="L31" s="386"/>
      <c r="M31" s="386"/>
      <c r="N31" s="387"/>
      <c r="O31" s="388"/>
      <c r="P31" s="298"/>
      <c r="Q31" s="298"/>
      <c r="R31" s="298"/>
      <c r="S31" s="298"/>
      <c r="T31" s="354">
        <f t="shared" si="0"/>
        <v>0</v>
      </c>
      <c r="U31" s="354">
        <f t="shared" si="0"/>
        <v>0</v>
      </c>
      <c r="V31" s="354">
        <f t="shared" si="11"/>
        <v>0</v>
      </c>
      <c r="W31" s="355">
        <f t="shared" si="1"/>
        <v>0</v>
      </c>
      <c r="X31" s="355">
        <f t="shared" si="1"/>
        <v>0</v>
      </c>
      <c r="Y31" s="355">
        <f t="shared" si="12"/>
        <v>0</v>
      </c>
      <c r="Z31" s="303">
        <f t="shared" si="2"/>
        <v>0</v>
      </c>
      <c r="AA31" s="303">
        <f t="shared" si="2"/>
        <v>0</v>
      </c>
      <c r="AB31" s="303">
        <f t="shared" si="13"/>
        <v>0</v>
      </c>
      <c r="AC31" s="302">
        <f t="shared" si="3"/>
        <v>0</v>
      </c>
      <c r="AD31" s="302">
        <f t="shared" si="4"/>
        <v>0</v>
      </c>
      <c r="AE31" s="304">
        <f t="shared" si="14"/>
        <v>0</v>
      </c>
      <c r="AF31" s="364">
        <f t="shared" si="5"/>
        <v>0</v>
      </c>
      <c r="AG31" s="359">
        <f t="shared" si="6"/>
        <v>0</v>
      </c>
      <c r="AH31" s="359">
        <f t="shared" si="15"/>
        <v>0</v>
      </c>
      <c r="AI31" s="298">
        <f t="shared" si="16"/>
        <v>0</v>
      </c>
      <c r="AJ31" s="359">
        <f t="shared" si="17"/>
        <v>0</v>
      </c>
      <c r="AK31" s="298">
        <f t="shared" si="18"/>
        <v>0</v>
      </c>
      <c r="AL31" s="298">
        <f t="shared" si="19"/>
        <v>0</v>
      </c>
      <c r="AM31" s="298"/>
      <c r="AN31" s="298"/>
      <c r="AO31" s="298"/>
      <c r="AP31" s="298"/>
      <c r="AQ31" s="298"/>
    </row>
    <row r="32" spans="1:49" ht="15" x14ac:dyDescent="0.25">
      <c r="A32" s="338">
        <v>45439</v>
      </c>
      <c r="B32" s="311"/>
      <c r="C32" s="311"/>
      <c r="D32" s="311">
        <f t="shared" si="7"/>
        <v>0</v>
      </c>
      <c r="E32" s="311"/>
      <c r="F32" s="311"/>
      <c r="G32" s="311">
        <f t="shared" si="8"/>
        <v>0</v>
      </c>
      <c r="H32" s="311"/>
      <c r="I32" s="311"/>
      <c r="J32" s="311">
        <f t="shared" si="9"/>
        <v>0</v>
      </c>
      <c r="K32" s="313"/>
      <c r="L32" s="313"/>
      <c r="M32" s="313"/>
      <c r="N32" s="314">
        <f t="shared" si="10"/>
        <v>0</v>
      </c>
      <c r="O32" s="311"/>
      <c r="P32" s="311"/>
      <c r="Q32" s="298"/>
      <c r="R32" s="298"/>
      <c r="S32" s="298"/>
      <c r="T32" s="354">
        <f t="shared" si="0"/>
        <v>0</v>
      </c>
      <c r="U32" s="354">
        <f t="shared" si="0"/>
        <v>0</v>
      </c>
      <c r="V32" s="354">
        <f t="shared" si="11"/>
        <v>0</v>
      </c>
      <c r="W32" s="355">
        <f t="shared" si="1"/>
        <v>0</v>
      </c>
      <c r="X32" s="355">
        <f t="shared" si="1"/>
        <v>0</v>
      </c>
      <c r="Y32" s="355">
        <f t="shared" si="12"/>
        <v>0</v>
      </c>
      <c r="Z32" s="303">
        <f t="shared" si="2"/>
        <v>0</v>
      </c>
      <c r="AA32" s="303">
        <f t="shared" si="2"/>
        <v>0</v>
      </c>
      <c r="AB32" s="303">
        <f t="shared" si="13"/>
        <v>0</v>
      </c>
      <c r="AC32" s="302">
        <f t="shared" si="3"/>
        <v>0</v>
      </c>
      <c r="AD32" s="302">
        <f t="shared" si="4"/>
        <v>0</v>
      </c>
      <c r="AE32" s="304">
        <f t="shared" si="14"/>
        <v>0</v>
      </c>
      <c r="AF32" s="364">
        <f t="shared" si="5"/>
        <v>0</v>
      </c>
      <c r="AG32" s="359">
        <f t="shared" si="6"/>
        <v>0</v>
      </c>
      <c r="AH32" s="359">
        <f t="shared" si="15"/>
        <v>0</v>
      </c>
      <c r="AI32" s="298">
        <f t="shared" si="16"/>
        <v>0</v>
      </c>
      <c r="AJ32" s="359">
        <f t="shared" si="17"/>
        <v>0</v>
      </c>
      <c r="AK32" s="298">
        <f t="shared" si="18"/>
        <v>0</v>
      </c>
      <c r="AL32" s="298">
        <f t="shared" si="19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45440</v>
      </c>
      <c r="B33" s="311"/>
      <c r="C33" s="311"/>
      <c r="D33" s="311">
        <f t="shared" si="7"/>
        <v>0</v>
      </c>
      <c r="E33" s="311"/>
      <c r="F33" s="311"/>
      <c r="G33" s="311">
        <f t="shared" si="8"/>
        <v>0</v>
      </c>
      <c r="H33" s="311"/>
      <c r="I33" s="311"/>
      <c r="J33" s="311">
        <f t="shared" si="9"/>
        <v>0</v>
      </c>
      <c r="K33" s="313"/>
      <c r="L33" s="313"/>
      <c r="M33" s="313"/>
      <c r="N33" s="314">
        <f t="shared" si="10"/>
        <v>0</v>
      </c>
      <c r="O33" s="311"/>
      <c r="P33" s="311"/>
      <c r="Q33" s="298"/>
      <c r="R33" s="298"/>
      <c r="S33" s="298"/>
      <c r="T33" s="354">
        <f t="shared" si="0"/>
        <v>0</v>
      </c>
      <c r="U33" s="354">
        <f t="shared" si="0"/>
        <v>0</v>
      </c>
      <c r="V33" s="354">
        <f t="shared" si="11"/>
        <v>0</v>
      </c>
      <c r="W33" s="355">
        <f t="shared" si="1"/>
        <v>0</v>
      </c>
      <c r="X33" s="355">
        <f t="shared" si="1"/>
        <v>0</v>
      </c>
      <c r="Y33" s="355">
        <f t="shared" si="12"/>
        <v>0</v>
      </c>
      <c r="Z33" s="303">
        <f t="shared" si="2"/>
        <v>0</v>
      </c>
      <c r="AA33" s="303">
        <f t="shared" si="2"/>
        <v>0</v>
      </c>
      <c r="AB33" s="303">
        <f t="shared" si="13"/>
        <v>0</v>
      </c>
      <c r="AC33" s="302">
        <f t="shared" si="3"/>
        <v>0</v>
      </c>
      <c r="AD33" s="302">
        <f t="shared" si="4"/>
        <v>0</v>
      </c>
      <c r="AE33" s="304">
        <f t="shared" si="14"/>
        <v>0</v>
      </c>
      <c r="AF33" s="364">
        <f t="shared" si="5"/>
        <v>0</v>
      </c>
      <c r="AG33" s="359">
        <f t="shared" si="6"/>
        <v>0</v>
      </c>
      <c r="AH33" s="359">
        <f t="shared" si="15"/>
        <v>0</v>
      </c>
      <c r="AI33" s="298">
        <f t="shared" si="16"/>
        <v>0</v>
      </c>
      <c r="AJ33" s="359">
        <f t="shared" si="17"/>
        <v>0</v>
      </c>
      <c r="AK33" s="298">
        <f t="shared" si="18"/>
        <v>0</v>
      </c>
      <c r="AL33" s="298">
        <f t="shared" si="19"/>
        <v>0</v>
      </c>
      <c r="AM33" s="298"/>
      <c r="AN33" s="298"/>
      <c r="AO33" s="298"/>
      <c r="AP33" s="298"/>
      <c r="AQ33" s="298"/>
    </row>
    <row r="34" spans="1:43" ht="15" x14ac:dyDescent="0.25">
      <c r="A34" s="338">
        <v>45441</v>
      </c>
      <c r="B34" s="311"/>
      <c r="C34" s="311"/>
      <c r="D34" s="311">
        <f t="shared" si="7"/>
        <v>0</v>
      </c>
      <c r="E34" s="311"/>
      <c r="F34" s="311"/>
      <c r="G34" s="311">
        <f t="shared" si="8"/>
        <v>0</v>
      </c>
      <c r="H34" s="311"/>
      <c r="I34" s="311"/>
      <c r="J34" s="311">
        <f t="shared" si="9"/>
        <v>0</v>
      </c>
      <c r="K34" s="313"/>
      <c r="L34" s="313"/>
      <c r="M34" s="313"/>
      <c r="N34" s="314">
        <f t="shared" si="10"/>
        <v>0</v>
      </c>
      <c r="O34" s="311"/>
      <c r="P34" s="311"/>
      <c r="Q34" s="298"/>
      <c r="R34" s="298"/>
      <c r="S34" s="298"/>
      <c r="T34" s="354">
        <f t="shared" si="0"/>
        <v>0</v>
      </c>
      <c r="U34" s="354">
        <f t="shared" si="0"/>
        <v>0</v>
      </c>
      <c r="V34" s="354">
        <f t="shared" si="11"/>
        <v>0</v>
      </c>
      <c r="W34" s="355">
        <f t="shared" si="1"/>
        <v>0</v>
      </c>
      <c r="X34" s="355">
        <f t="shared" si="1"/>
        <v>0</v>
      </c>
      <c r="Y34" s="355">
        <f t="shared" si="12"/>
        <v>0</v>
      </c>
      <c r="Z34" s="303">
        <f t="shared" si="2"/>
        <v>0</v>
      </c>
      <c r="AA34" s="303">
        <f t="shared" si="2"/>
        <v>0</v>
      </c>
      <c r="AB34" s="303">
        <f t="shared" si="13"/>
        <v>0</v>
      </c>
      <c r="AC34" s="302">
        <f t="shared" si="3"/>
        <v>0</v>
      </c>
      <c r="AD34" s="302">
        <f t="shared" si="4"/>
        <v>0</v>
      </c>
      <c r="AE34" s="304">
        <f t="shared" si="14"/>
        <v>0</v>
      </c>
      <c r="AF34" s="364">
        <f t="shared" si="5"/>
        <v>0</v>
      </c>
      <c r="AG34" s="359">
        <f t="shared" si="6"/>
        <v>0</v>
      </c>
      <c r="AH34" s="359">
        <f t="shared" si="15"/>
        <v>0</v>
      </c>
      <c r="AI34" s="298">
        <f t="shared" si="16"/>
        <v>0</v>
      </c>
      <c r="AJ34" s="359">
        <f t="shared" si="17"/>
        <v>0</v>
      </c>
      <c r="AK34" s="298">
        <f t="shared" si="18"/>
        <v>0</v>
      </c>
      <c r="AL34" s="298">
        <f t="shared" si="19"/>
        <v>0</v>
      </c>
      <c r="AM34" s="298"/>
      <c r="AN34" s="298"/>
      <c r="AO34" s="298"/>
      <c r="AP34" s="298"/>
      <c r="AQ34" s="298"/>
    </row>
    <row r="35" spans="1:43" ht="15" x14ac:dyDescent="0.25">
      <c r="A35" s="338">
        <v>45442</v>
      </c>
      <c r="B35" s="311"/>
      <c r="C35" s="311"/>
      <c r="D35" s="311">
        <f t="shared" si="7"/>
        <v>0</v>
      </c>
      <c r="E35" s="311"/>
      <c r="F35" s="311"/>
      <c r="G35" s="311">
        <f t="shared" si="8"/>
        <v>0</v>
      </c>
      <c r="H35" s="311"/>
      <c r="I35" s="311"/>
      <c r="J35" s="311">
        <f t="shared" si="9"/>
        <v>0</v>
      </c>
      <c r="K35" s="313"/>
      <c r="L35" s="313"/>
      <c r="M35" s="313"/>
      <c r="N35" s="314">
        <f t="shared" si="10"/>
        <v>0</v>
      </c>
      <c r="O35" s="311"/>
      <c r="P35" s="311"/>
      <c r="Q35" s="298"/>
      <c r="R35" s="298"/>
      <c r="S35" s="298"/>
      <c r="T35" s="354">
        <f t="shared" si="0"/>
        <v>0</v>
      </c>
      <c r="U35" s="354">
        <f t="shared" si="0"/>
        <v>0</v>
      </c>
      <c r="V35" s="354">
        <f t="shared" si="11"/>
        <v>0</v>
      </c>
      <c r="W35" s="355">
        <f t="shared" si="1"/>
        <v>0</v>
      </c>
      <c r="X35" s="355">
        <f t="shared" si="1"/>
        <v>0</v>
      </c>
      <c r="Y35" s="355">
        <f t="shared" si="12"/>
        <v>0</v>
      </c>
      <c r="Z35" s="303">
        <f t="shared" si="2"/>
        <v>0</v>
      </c>
      <c r="AA35" s="303">
        <f t="shared" si="2"/>
        <v>0</v>
      </c>
      <c r="AB35" s="303">
        <f t="shared" si="13"/>
        <v>0</v>
      </c>
      <c r="AC35" s="302">
        <f t="shared" si="3"/>
        <v>0</v>
      </c>
      <c r="AD35" s="302">
        <f t="shared" si="4"/>
        <v>0</v>
      </c>
      <c r="AE35" s="304">
        <f t="shared" si="14"/>
        <v>0</v>
      </c>
      <c r="AF35" s="364">
        <f t="shared" si="5"/>
        <v>0</v>
      </c>
      <c r="AG35" s="359">
        <f t="shared" si="6"/>
        <v>0</v>
      </c>
      <c r="AH35" s="359">
        <f t="shared" si="15"/>
        <v>0</v>
      </c>
      <c r="AI35" s="298">
        <f t="shared" si="16"/>
        <v>0</v>
      </c>
      <c r="AJ35" s="359">
        <f t="shared" si="17"/>
        <v>0</v>
      </c>
      <c r="AK35" s="298">
        <f t="shared" si="18"/>
        <v>0</v>
      </c>
      <c r="AL35" s="298">
        <f t="shared" si="19"/>
        <v>0</v>
      </c>
      <c r="AM35" s="298"/>
      <c r="AN35" s="298"/>
      <c r="AO35" s="298"/>
      <c r="AP35" s="298"/>
      <c r="AQ35" s="298"/>
    </row>
    <row r="36" spans="1:43" ht="15" x14ac:dyDescent="0.25">
      <c r="A36" s="338">
        <v>45443</v>
      </c>
      <c r="B36" s="311"/>
      <c r="C36" s="311"/>
      <c r="D36" s="311">
        <f t="shared" si="7"/>
        <v>0</v>
      </c>
      <c r="E36" s="311"/>
      <c r="F36" s="311"/>
      <c r="G36" s="311">
        <f t="shared" si="8"/>
        <v>0</v>
      </c>
      <c r="H36" s="311"/>
      <c r="I36" s="311"/>
      <c r="J36" s="311">
        <f t="shared" si="9"/>
        <v>0</v>
      </c>
      <c r="K36" s="313"/>
      <c r="L36" s="313"/>
      <c r="M36" s="313"/>
      <c r="N36" s="314">
        <f t="shared" si="10"/>
        <v>0</v>
      </c>
      <c r="O36" s="311"/>
      <c r="P36" s="311"/>
      <c r="Q36" s="298"/>
      <c r="R36" s="298"/>
      <c r="S36" s="298"/>
      <c r="T36" s="354">
        <f t="shared" si="0"/>
        <v>0</v>
      </c>
      <c r="U36" s="354">
        <f t="shared" si="0"/>
        <v>0</v>
      </c>
      <c r="V36" s="354">
        <f t="shared" si="11"/>
        <v>0</v>
      </c>
      <c r="W36" s="355">
        <f t="shared" si="1"/>
        <v>0</v>
      </c>
      <c r="X36" s="355">
        <f t="shared" si="1"/>
        <v>0</v>
      </c>
      <c r="Y36" s="355">
        <f t="shared" si="12"/>
        <v>0</v>
      </c>
      <c r="Z36" s="303">
        <f t="shared" si="2"/>
        <v>0</v>
      </c>
      <c r="AA36" s="303">
        <f t="shared" si="2"/>
        <v>0</v>
      </c>
      <c r="AB36" s="303">
        <f t="shared" si="13"/>
        <v>0</v>
      </c>
      <c r="AC36" s="302">
        <f t="shared" si="3"/>
        <v>0</v>
      </c>
      <c r="AD36" s="302">
        <f t="shared" si="4"/>
        <v>0</v>
      </c>
      <c r="AE36" s="304">
        <f t="shared" si="14"/>
        <v>0</v>
      </c>
      <c r="AF36" s="364">
        <f t="shared" si="5"/>
        <v>0</v>
      </c>
      <c r="AG36" s="359">
        <f t="shared" si="6"/>
        <v>0</v>
      </c>
      <c r="AH36" s="359">
        <f t="shared" si="15"/>
        <v>0</v>
      </c>
      <c r="AI36" s="298">
        <f t="shared" si="16"/>
        <v>0</v>
      </c>
      <c r="AJ36" s="359">
        <f t="shared" si="17"/>
        <v>0</v>
      </c>
      <c r="AK36" s="298">
        <f t="shared" si="18"/>
        <v>0</v>
      </c>
      <c r="AL36" s="298">
        <f t="shared" si="19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0"/>
        <v>0</v>
      </c>
      <c r="U37" s="354">
        <f t="shared" si="0"/>
        <v>0</v>
      </c>
      <c r="V37" s="354">
        <f t="shared" si="11"/>
        <v>0</v>
      </c>
      <c r="W37" s="355">
        <f t="shared" si="1"/>
        <v>0</v>
      </c>
      <c r="X37" s="355">
        <f t="shared" si="1"/>
        <v>0</v>
      </c>
      <c r="Y37" s="355">
        <f t="shared" si="12"/>
        <v>0</v>
      </c>
      <c r="Z37" s="303">
        <f t="shared" si="2"/>
        <v>0</v>
      </c>
      <c r="AA37" s="303">
        <f t="shared" si="2"/>
        <v>0</v>
      </c>
      <c r="AB37" s="303">
        <f t="shared" si="13"/>
        <v>0</v>
      </c>
      <c r="AC37" s="302">
        <f t="shared" si="3"/>
        <v>0</v>
      </c>
      <c r="AD37" s="302">
        <f t="shared" si="4"/>
        <v>0</v>
      </c>
      <c r="AE37" s="304">
        <f t="shared" si="14"/>
        <v>0</v>
      </c>
      <c r="AF37" s="364">
        <f t="shared" si="5"/>
        <v>0</v>
      </c>
      <c r="AG37" s="359">
        <f t="shared" si="6"/>
        <v>0</v>
      </c>
      <c r="AH37" s="359">
        <f t="shared" si="15"/>
        <v>0</v>
      </c>
      <c r="AI37" s="298">
        <f t="shared" si="16"/>
        <v>0</v>
      </c>
      <c r="AJ37" s="359">
        <f t="shared" si="17"/>
        <v>0</v>
      </c>
      <c r="AK37" s="298">
        <f t="shared" si="18"/>
        <v>0</v>
      </c>
      <c r="AL37" s="298">
        <f t="shared" si="19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  <row r="63" spans="1:43" hidden="1" x14ac:dyDescent="0.2"/>
  </sheetData>
  <pageMargins left="0.70866141732283472" right="0.5118110236220472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/>
  <dimension ref="A1:AO118"/>
  <sheetViews>
    <sheetView workbookViewId="0">
      <selection activeCell="X14" sqref="X14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41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6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</row>
    <row r="2" spans="1:41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'05'!Q73</f>
        <v>-80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</row>
    <row r="3" spans="1:41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-80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</row>
    <row r="4" spans="1:41" ht="16.5" customHeight="1" thickTop="1" thickBot="1" x14ac:dyDescent="0.25">
      <c r="A4" t="s">
        <v>11</v>
      </c>
      <c r="B4" s="37" t="s">
        <v>63</v>
      </c>
      <c r="C4"/>
      <c r="D4" s="38" t="str">
        <f>"" &amp;P4 &amp; " Arbeitsstunden"</f>
        <v>160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160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</row>
    <row r="5" spans="1:41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bzw.20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</row>
    <row r="6" spans="1:41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-240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</row>
    <row r="7" spans="1:41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</row>
    <row r="8" spans="1:41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</row>
    <row r="9" spans="1:41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19.999999999999993</v>
      </c>
      <c r="H9" s="124">
        <f>TIME(INT(F9),(F9-INT(F9))*100,0)</f>
        <v>0.25</v>
      </c>
      <c r="I9" s="125">
        <f>ABS(P2)</f>
        <v>80</v>
      </c>
      <c r="J9" s="125">
        <f>TIME(INT(L1),(L1-INT(L1))*100,0)</f>
        <v>0.25</v>
      </c>
      <c r="K9" s="126">
        <f>SUM(B36:P36)+SUM(B68:Q68)</f>
        <v>0</v>
      </c>
      <c r="L9" s="127">
        <f>K9+I10</f>
        <v>-3.3333333333333335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-10</v>
      </c>
      <c r="Q9" s="47">
        <f>ABS(P2)</f>
        <v>80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</row>
    <row r="10" spans="1:41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20</v>
      </c>
      <c r="H10" s="99">
        <f>TIME(INT(F10),(F10-INT(F10))*100,0)</f>
        <v>0.375</v>
      </c>
      <c r="I10" s="100">
        <f>SIGN(P2)*(INT(I9/24)+TIME(INT(I9),(I9-INT(I9))*100,0))</f>
        <v>-3.3333333333333335</v>
      </c>
      <c r="J10" s="101">
        <f>TIME(INT(M1),(M1-INT(M1))*100,0)</f>
        <v>0.83333333333333337</v>
      </c>
      <c r="K10" s="100">
        <f>ABS(K9)</f>
        <v>0</v>
      </c>
      <c r="L10" s="102">
        <f>ABS(L9)</f>
        <v>3.3333333333333335</v>
      </c>
      <c r="M10" s="110" t="e">
        <f>#REF!</f>
        <v>#REF!</v>
      </c>
      <c r="N10" s="112" t="e">
        <f>Q54</f>
        <v>#REF!</v>
      </c>
      <c r="O10" s="111">
        <f>ABS(P10)</f>
        <v>10</v>
      </c>
      <c r="P10" s="1">
        <f>IF(P9&gt;O9,O9,P9)</f>
        <v>-10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</row>
    <row r="11" spans="1:41" s="15" customFormat="1" ht="21" customHeight="1" thickTop="1" thickBot="1" x14ac:dyDescent="0.25">
      <c r="A11" s="15" t="s">
        <v>17</v>
      </c>
      <c r="B11" s="16">
        <v>45444</v>
      </c>
      <c r="C11" s="16">
        <v>45445</v>
      </c>
      <c r="D11" s="16">
        <v>45446</v>
      </c>
      <c r="E11" s="16">
        <v>45447</v>
      </c>
      <c r="F11" s="16">
        <v>45448</v>
      </c>
      <c r="G11" s="16">
        <v>45449</v>
      </c>
      <c r="H11" s="16">
        <v>45450</v>
      </c>
      <c r="I11" s="16">
        <v>45451</v>
      </c>
      <c r="J11" s="16">
        <v>45452</v>
      </c>
      <c r="K11" s="16">
        <v>45453</v>
      </c>
      <c r="L11" s="16">
        <v>45454</v>
      </c>
      <c r="M11" s="16">
        <v>45455</v>
      </c>
      <c r="N11" s="16">
        <v>45456</v>
      </c>
      <c r="O11" s="16">
        <v>45457</v>
      </c>
      <c r="P11" s="16">
        <v>45458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347"/>
      <c r="AM11" s="347"/>
      <c r="AN11" s="347"/>
      <c r="AO11" s="347"/>
    </row>
    <row r="12" spans="1:41" ht="16.149999999999999" customHeight="1" thickBot="1" x14ac:dyDescent="0.25">
      <c r="A12" s="6" t="s">
        <v>18</v>
      </c>
      <c r="B12" s="45">
        <f>B11</f>
        <v>45444</v>
      </c>
      <c r="C12" s="45">
        <f t="shared" ref="C12:P12" si="0">C11</f>
        <v>45445</v>
      </c>
      <c r="D12" s="45">
        <f t="shared" si="0"/>
        <v>45446</v>
      </c>
      <c r="E12" s="45">
        <f t="shared" si="0"/>
        <v>45447</v>
      </c>
      <c r="F12" s="45">
        <f t="shared" si="0"/>
        <v>45448</v>
      </c>
      <c r="G12" s="45">
        <f t="shared" si="0"/>
        <v>45449</v>
      </c>
      <c r="H12" s="45">
        <f t="shared" si="0"/>
        <v>45450</v>
      </c>
      <c r="I12" s="45">
        <f t="shared" si="0"/>
        <v>45451</v>
      </c>
      <c r="J12" s="45">
        <f t="shared" si="0"/>
        <v>45452</v>
      </c>
      <c r="K12" s="45">
        <f t="shared" si="0"/>
        <v>45453</v>
      </c>
      <c r="L12" s="45">
        <f t="shared" si="0"/>
        <v>45454</v>
      </c>
      <c r="M12" s="45">
        <f t="shared" si="0"/>
        <v>45455</v>
      </c>
      <c r="N12" s="45">
        <f t="shared" si="0"/>
        <v>45456</v>
      </c>
      <c r="O12" s="45">
        <f t="shared" si="0"/>
        <v>45457</v>
      </c>
      <c r="P12" s="45">
        <f t="shared" si="0"/>
        <v>45458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</row>
    <row r="13" spans="1:41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</row>
    <row r="14" spans="1:41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</row>
    <row r="15" spans="1:41" ht="16.149999999999999" customHeight="1" x14ac:dyDescent="0.2">
      <c r="A15" s="6" t="s">
        <v>21</v>
      </c>
      <c r="B15" s="68">
        <f>IF(AND(B19&gt;0,OR(LEFT(B16,1)="U",LEFT(B16,1)="A",LEFT(B16,1)="K",LEFT(B16,1)="D",LEFT(B16,3)="mKK")),$I$1,'06HO'!N6)</f>
        <v>0</v>
      </c>
      <c r="C15" s="68">
        <f>IF(AND(C19&gt;0,OR(LEFT(C16,1)="U",LEFT(C16,1)="A",LEFT(C16,1)="K",LEFT(C16,1)="D",LEFT(C16,3)="mKK")),$I$1,'06HO'!N7)</f>
        <v>0</v>
      </c>
      <c r="D15" s="68">
        <f>IF(AND(D19&gt;0,OR(LEFT(D16,1)="U",LEFT(D16,1)="A",LEFT(D16,1)="K",LEFT(D16,1)="D",LEFT(D16,3)="mKK")),$I$1,'06HO'!N8)</f>
        <v>0</v>
      </c>
      <c r="E15" s="68">
        <f>IF(AND(E19&gt;0,OR(LEFT(E16,1)="U",LEFT(E16,1)="A",LEFT(E16,1)="K",LEFT(E16,1)="D",LEFT(E16,3)="mKK")),$I$1,'06HO'!N9)</f>
        <v>0</v>
      </c>
      <c r="F15" s="68">
        <f>IF(AND(F19&gt;0,OR(LEFT(F16,1)="U",LEFT(F16,1)="A",LEFT(F16,1)="K",LEFT(F16,1)="D",LEFT(F16,3)="mKK")),$I$1,'06HO'!N10)</f>
        <v>0</v>
      </c>
      <c r="G15" s="68">
        <f>IF(AND(G19&gt;0,OR(LEFT(G16,1)="U",LEFT(G16,1)="A",LEFT(G16,1)="K",LEFT(G16,1)="D",LEFT(G16,3)="mKK")),$I$1,'06HO'!N11)</f>
        <v>0</v>
      </c>
      <c r="H15" s="68">
        <f>IF(AND(H19&gt;0,OR(LEFT(H16,1)="U",LEFT(H16,1)="A",LEFT(H16,1)="K",LEFT(H16,1)="D",LEFT(H16,3)="mKK")),$I$1,'06HO'!N12)</f>
        <v>0</v>
      </c>
      <c r="I15" s="68">
        <f>IF(AND(I19&gt;0,OR(LEFT(I16,1)="U",LEFT(I16,1)="A",LEFT(I16,1)="K",LEFT(I16,1)="D",LEFT(I16,3)="mKK")),$I$1,'06HO'!N13)</f>
        <v>0</v>
      </c>
      <c r="J15" s="68">
        <f>IF(AND(J19&gt;0,OR(LEFT(J16,1)="U",LEFT(J16,1)="A",LEFT(J16,1)="K",LEFT(J16,1)="D",LEFT(J16,3)="mKK")),$I$1,'06HO'!N14)</f>
        <v>0</v>
      </c>
      <c r="K15" s="68">
        <f>IF(AND(K19&gt;0,OR(LEFT(K16,1)="U",LEFT(K16,1)="A",LEFT(K16,1)="K",LEFT(K16,1)="D",LEFT(K16,3)="mKK")),$I$1,'06HO'!N15)</f>
        <v>0</v>
      </c>
      <c r="L15" s="68">
        <f>IF(AND(L19&gt;0,OR(LEFT(L16,1)="U",LEFT(L16,1)="A",LEFT(L16,1)="K",LEFT(L16,1)="D",LEFT(L16,3)="mKK")),$I$1,'06HO'!N16)</f>
        <v>0</v>
      </c>
      <c r="M15" s="68">
        <f>IF(AND(M19&gt;0,OR(LEFT(M16,1)="U",LEFT(M16,1)="A",LEFT(M16,1)="K",LEFT(M16,1)="D",LEFT(M16,3)="mKK")),$I$1,'06HO'!N17)</f>
        <v>0</v>
      </c>
      <c r="N15" s="68">
        <f>IF(AND(N19&gt;0,OR(LEFT(N16,1)="U",LEFT(N16,1)="A",LEFT(N16,1)="K",LEFT(N16,1)="D",LEFT(N16,3)="mKK")),$I$1,'06HO'!N18)</f>
        <v>0</v>
      </c>
      <c r="O15" s="68">
        <f>IF(AND(O19&gt;0,OR(LEFT(O16,1)="U",LEFT(O16,1)="A",LEFT(O16,1)="K",LEFT(O16,1)="D",LEFT(O16,3)="mKK")),$I$1,'06HO'!N19)</f>
        <v>0</v>
      </c>
      <c r="P15" s="68">
        <f>IF(AND(P19&gt;0,OR(LEFT(P16,1)="U",LEFT(P16,1)="A",LEFT(P16,1)="K",LEFT(P16,1)="D",LEFT(P16,3)="mKK")),$I$1,'06HO'!N20)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</row>
    <row r="16" spans="1:41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</row>
    <row r="17" spans="1:41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</row>
    <row r="18" spans="1:41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</row>
    <row r="19" spans="1:41" hidden="1" x14ac:dyDescent="0.2">
      <c r="A19" s="17" t="s">
        <v>26</v>
      </c>
      <c r="B19" s="18">
        <f t="shared" ref="B19:P19" si="1">IF(OR(WEEKDAY(B12)=7,WEEKDAY(B12)=1,B16="gF"),0,$I$1)</f>
        <v>0</v>
      </c>
      <c r="C19" s="18">
        <f t="shared" si="1"/>
        <v>0</v>
      </c>
      <c r="D19" s="18">
        <f t="shared" si="1"/>
        <v>8</v>
      </c>
      <c r="E19" s="18">
        <f t="shared" si="1"/>
        <v>8</v>
      </c>
      <c r="F19" s="18">
        <f t="shared" si="1"/>
        <v>8</v>
      </c>
      <c r="G19" s="18">
        <f t="shared" si="1"/>
        <v>8</v>
      </c>
      <c r="H19" s="18">
        <f t="shared" si="1"/>
        <v>8</v>
      </c>
      <c r="I19" s="18">
        <f t="shared" si="1"/>
        <v>0</v>
      </c>
      <c r="J19" s="18">
        <f t="shared" si="1"/>
        <v>0</v>
      </c>
      <c r="K19" s="18">
        <f t="shared" si="1"/>
        <v>8</v>
      </c>
      <c r="L19" s="18">
        <f t="shared" si="1"/>
        <v>8</v>
      </c>
      <c r="M19" s="18">
        <f t="shared" si="1"/>
        <v>8</v>
      </c>
      <c r="N19" s="18">
        <f t="shared" si="1"/>
        <v>8</v>
      </c>
      <c r="O19" s="18">
        <f t="shared" si="1"/>
        <v>8</v>
      </c>
      <c r="P19" s="18">
        <f t="shared" si="1"/>
        <v>0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</row>
    <row r="20" spans="1:41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</row>
    <row r="21" spans="1:41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</row>
    <row r="22" spans="1:41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</row>
    <row r="23" spans="1:41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</row>
    <row r="24" spans="1:41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0.25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</row>
    <row r="25" spans="1:41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</row>
    <row r="26" spans="1:41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</row>
    <row r="27" spans="1:41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</row>
    <row r="28" spans="1:41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</row>
    <row r="29" spans="1:41" hidden="1" x14ac:dyDescent="0.2">
      <c r="A29" s="17" t="s">
        <v>13</v>
      </c>
      <c r="B29" s="20">
        <f t="shared" ref="B29:P29" si="11">TIME(INT(B19),(B19-INT(B19))*100,0)</f>
        <v>0</v>
      </c>
      <c r="C29" s="20">
        <f t="shared" si="11"/>
        <v>0</v>
      </c>
      <c r="D29" s="20">
        <f t="shared" si="11"/>
        <v>0.33333333333333331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0.33333333333333331</v>
      </c>
      <c r="I29" s="20">
        <f t="shared" si="11"/>
        <v>0</v>
      </c>
      <c r="J29" s="20">
        <f t="shared" si="11"/>
        <v>0</v>
      </c>
      <c r="K29" s="20">
        <f t="shared" si="11"/>
        <v>0.33333333333333331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0.33333333333333331</v>
      </c>
      <c r="P29" s="20">
        <f t="shared" si="11"/>
        <v>0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</row>
    <row r="30" spans="1:41" ht="15" hidden="1" customHeight="1" x14ac:dyDescent="0.2">
      <c r="A30" s="17" t="s">
        <v>32</v>
      </c>
      <c r="B30" s="22">
        <f>B29</f>
        <v>0</v>
      </c>
      <c r="C30" s="22">
        <f>B30+C29</f>
        <v>0</v>
      </c>
      <c r="D30" s="22">
        <f t="shared" ref="D30:P30" si="12">C30+D29</f>
        <v>0.33333333333333331</v>
      </c>
      <c r="E30" s="22">
        <f t="shared" si="12"/>
        <v>0.66666666666666663</v>
      </c>
      <c r="F30" s="22">
        <f t="shared" si="12"/>
        <v>1</v>
      </c>
      <c r="G30" s="22">
        <f t="shared" si="12"/>
        <v>1.3333333333333333</v>
      </c>
      <c r="H30" s="22">
        <f t="shared" si="12"/>
        <v>1.6666666666666665</v>
      </c>
      <c r="I30" s="22">
        <f t="shared" si="12"/>
        <v>1.6666666666666665</v>
      </c>
      <c r="J30" s="22">
        <f t="shared" si="12"/>
        <v>1.6666666666666665</v>
      </c>
      <c r="K30" s="22">
        <f t="shared" si="12"/>
        <v>1.9999999999999998</v>
      </c>
      <c r="L30" s="22">
        <f t="shared" si="12"/>
        <v>2.333333333333333</v>
      </c>
      <c r="M30" s="22">
        <f t="shared" si="12"/>
        <v>2.6666666666666665</v>
      </c>
      <c r="N30" s="22">
        <f t="shared" si="12"/>
        <v>3</v>
      </c>
      <c r="O30" s="22">
        <f t="shared" si="12"/>
        <v>3.3333333333333335</v>
      </c>
      <c r="P30" s="66">
        <f t="shared" si="12"/>
        <v>3.3333333333333335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</row>
    <row r="31" spans="1:41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</row>
    <row r="32" spans="1:41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</row>
    <row r="33" spans="1:41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</row>
    <row r="34" spans="1:41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</row>
    <row r="35" spans="1:41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</row>
    <row r="36" spans="1:41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348"/>
      <c r="AL36" s="348"/>
      <c r="AM36" s="348"/>
      <c r="AN36" s="348"/>
      <c r="AO36" s="348"/>
    </row>
    <row r="37" spans="1:41" ht="14.25" customHeight="1" thickTop="1" thickBot="1" x14ac:dyDescent="0.25">
      <c r="A37" s="6" t="s">
        <v>37</v>
      </c>
      <c r="B37" s="25">
        <f>HOUR(B36)+MINUTE(B36)/100</f>
        <v>0</v>
      </c>
      <c r="C37" s="187">
        <f>HOUR(C36)+MINUTE(C36)/100</f>
        <v>0</v>
      </c>
      <c r="D37" s="25">
        <f t="shared" ref="D37:P37" si="19">HOUR(D36)+MINUTE(D36)/100</f>
        <v>0</v>
      </c>
      <c r="E37" s="25">
        <f t="shared" si="19"/>
        <v>0</v>
      </c>
      <c r="F37" s="190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</row>
    <row r="38" spans="1:41" s="24" customFormat="1" ht="14.25" hidden="1" thickTop="1" thickBot="1" x14ac:dyDescent="0.25">
      <c r="A38" s="23" t="s">
        <v>39</v>
      </c>
      <c r="B38" s="58">
        <f t="shared" ref="B38:P38" si="20">B36-B29</f>
        <v>0</v>
      </c>
      <c r="C38" s="188">
        <f t="shared" si="20"/>
        <v>0</v>
      </c>
      <c r="D38" s="22">
        <f t="shared" si="20"/>
        <v>-0.33333333333333331</v>
      </c>
      <c r="E38" s="22">
        <f t="shared" si="20"/>
        <v>-0.33333333333333331</v>
      </c>
      <c r="F38" s="191">
        <f t="shared" si="20"/>
        <v>-0.33333333333333331</v>
      </c>
      <c r="G38" s="22">
        <f t="shared" si="20"/>
        <v>-0.33333333333333331</v>
      </c>
      <c r="H38" s="22">
        <f t="shared" si="20"/>
        <v>-0.33333333333333331</v>
      </c>
      <c r="I38" s="22">
        <f t="shared" si="20"/>
        <v>0</v>
      </c>
      <c r="J38" s="22">
        <f t="shared" si="20"/>
        <v>0</v>
      </c>
      <c r="K38" s="22">
        <f t="shared" si="20"/>
        <v>-0.33333333333333331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-0.33333333333333331</v>
      </c>
      <c r="P38" s="22">
        <f t="shared" si="20"/>
        <v>0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/>
      <c r="AM38" s="348"/>
      <c r="AN38" s="348"/>
      <c r="AO38" s="348"/>
    </row>
    <row r="39" spans="1:41" s="24" customFormat="1" ht="14.25" thickTop="1" thickBot="1" x14ac:dyDescent="0.25">
      <c r="A39" s="24" t="s">
        <v>40</v>
      </c>
      <c r="B39" s="26">
        <f t="shared" ref="B39:P39" si="21">SIGN(B38)*(HOUR(ABS(B38))+MINUTE(ABS(B38))/100)</f>
        <v>0</v>
      </c>
      <c r="C39" s="189">
        <f t="shared" si="21"/>
        <v>0</v>
      </c>
      <c r="D39" s="26">
        <f t="shared" si="21"/>
        <v>-8</v>
      </c>
      <c r="E39" s="26">
        <f t="shared" si="21"/>
        <v>-8</v>
      </c>
      <c r="F39" s="192">
        <f t="shared" si="21"/>
        <v>-8</v>
      </c>
      <c r="G39" s="26">
        <f t="shared" si="21"/>
        <v>-8</v>
      </c>
      <c r="H39" s="26">
        <f t="shared" si="21"/>
        <v>-8</v>
      </c>
      <c r="I39" s="26">
        <f t="shared" si="21"/>
        <v>0</v>
      </c>
      <c r="J39" s="26">
        <f t="shared" si="21"/>
        <v>0</v>
      </c>
      <c r="K39" s="26">
        <f t="shared" si="21"/>
        <v>-8</v>
      </c>
      <c r="L39" s="26">
        <f t="shared" si="21"/>
        <v>-8</v>
      </c>
      <c r="M39" s="26">
        <f t="shared" si="21"/>
        <v>-8</v>
      </c>
      <c r="N39" s="26">
        <f t="shared" si="21"/>
        <v>-8</v>
      </c>
      <c r="O39" s="26">
        <f t="shared" si="21"/>
        <v>-8</v>
      </c>
      <c r="P39" s="27">
        <f t="shared" si="21"/>
        <v>0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</row>
    <row r="40" spans="1:41" s="24" customFormat="1" ht="13.5" hidden="1" thickTop="1" x14ac:dyDescent="0.2">
      <c r="A40" s="23" t="s">
        <v>41</v>
      </c>
      <c r="B40" s="58">
        <f>B38+I10</f>
        <v>-3.3333333333333335</v>
      </c>
      <c r="C40" s="22">
        <f t="shared" ref="C40:P40" si="22">C38+B40</f>
        <v>-3.3333333333333335</v>
      </c>
      <c r="D40" s="22">
        <f t="shared" si="22"/>
        <v>-3.666666666666667</v>
      </c>
      <c r="E40" s="22">
        <f t="shared" si="22"/>
        <v>-4</v>
      </c>
      <c r="F40" s="22">
        <f t="shared" si="22"/>
        <v>-4.333333333333333</v>
      </c>
      <c r="G40" s="22">
        <f t="shared" si="22"/>
        <v>-4.6666666666666661</v>
      </c>
      <c r="H40" s="22">
        <f t="shared" si="22"/>
        <v>-4.9999999999999991</v>
      </c>
      <c r="I40" s="22">
        <f t="shared" si="22"/>
        <v>-4.9999999999999991</v>
      </c>
      <c r="J40" s="22">
        <f t="shared" si="22"/>
        <v>-4.9999999999999991</v>
      </c>
      <c r="K40" s="22">
        <f t="shared" si="22"/>
        <v>-5.3333333333333321</v>
      </c>
      <c r="L40" s="22">
        <f t="shared" si="22"/>
        <v>-5.6666666666666652</v>
      </c>
      <c r="M40" s="22">
        <f t="shared" si="22"/>
        <v>-5.9999999999999982</v>
      </c>
      <c r="N40" s="22">
        <f t="shared" si="22"/>
        <v>-6.3333333333333313</v>
      </c>
      <c r="O40" s="22">
        <f t="shared" si="22"/>
        <v>-6.6666666666666643</v>
      </c>
      <c r="P40" s="66">
        <f t="shared" si="22"/>
        <v>-6.6666666666666643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</row>
    <row r="41" spans="1:41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-80</v>
      </c>
      <c r="C41" s="28">
        <f t="shared" si="23"/>
        <v>-80</v>
      </c>
      <c r="D41" s="28">
        <f t="shared" si="23"/>
        <v>-88</v>
      </c>
      <c r="E41" s="28">
        <f t="shared" si="23"/>
        <v>-96</v>
      </c>
      <c r="F41" s="28">
        <f t="shared" si="23"/>
        <v>-104</v>
      </c>
      <c r="G41" s="28">
        <f t="shared" si="23"/>
        <v>-112</v>
      </c>
      <c r="H41" s="28">
        <f t="shared" si="23"/>
        <v>-120</v>
      </c>
      <c r="I41" s="28">
        <f t="shared" si="23"/>
        <v>-120</v>
      </c>
      <c r="J41" s="28">
        <f t="shared" si="23"/>
        <v>-120</v>
      </c>
      <c r="K41" s="28">
        <f t="shared" si="23"/>
        <v>-128</v>
      </c>
      <c r="L41" s="28">
        <f t="shared" si="23"/>
        <v>-136</v>
      </c>
      <c r="M41" s="28">
        <f t="shared" si="23"/>
        <v>-144</v>
      </c>
      <c r="N41" s="28">
        <f t="shared" si="23"/>
        <v>-152</v>
      </c>
      <c r="O41" s="28">
        <f t="shared" si="23"/>
        <v>-160</v>
      </c>
      <c r="P41" s="28">
        <f t="shared" si="23"/>
        <v>-160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</row>
    <row r="42" spans="1:41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</row>
    <row r="43" spans="1:41" s="15" customFormat="1" ht="16.149999999999999" customHeight="1" thickBot="1" x14ac:dyDescent="0.25">
      <c r="A43" s="15" t="s">
        <v>17</v>
      </c>
      <c r="B43" s="16">
        <v>45459</v>
      </c>
      <c r="C43" s="16">
        <v>45460</v>
      </c>
      <c r="D43" s="16">
        <v>45461</v>
      </c>
      <c r="E43" s="16">
        <v>45462</v>
      </c>
      <c r="F43" s="16">
        <v>45463</v>
      </c>
      <c r="G43" s="16">
        <v>45464</v>
      </c>
      <c r="H43" s="16">
        <v>45465</v>
      </c>
      <c r="I43" s="16">
        <v>45466</v>
      </c>
      <c r="J43" s="16">
        <v>45467</v>
      </c>
      <c r="K43" s="16">
        <v>45468</v>
      </c>
      <c r="L43" s="16">
        <v>45469</v>
      </c>
      <c r="M43" s="16">
        <v>45470</v>
      </c>
      <c r="N43" s="16">
        <v>45471</v>
      </c>
      <c r="O43" s="16">
        <v>45472</v>
      </c>
      <c r="P43" s="16">
        <v>45473</v>
      </c>
      <c r="Q43" s="16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  <c r="AH43" s="347"/>
      <c r="AI43" s="347"/>
      <c r="AJ43" s="347"/>
      <c r="AK43" s="347"/>
      <c r="AL43" s="347"/>
      <c r="AM43" s="347"/>
      <c r="AN43" s="347"/>
      <c r="AO43" s="347"/>
    </row>
    <row r="44" spans="1:41" ht="16.149999999999999" customHeight="1" thickBot="1" x14ac:dyDescent="0.25">
      <c r="A44" s="6" t="s">
        <v>18</v>
      </c>
      <c r="B44" s="45">
        <f t="shared" ref="B44:P44" si="25">B43</f>
        <v>45459</v>
      </c>
      <c r="C44" s="45">
        <f t="shared" si="25"/>
        <v>45460</v>
      </c>
      <c r="D44" s="45">
        <f t="shared" si="25"/>
        <v>45461</v>
      </c>
      <c r="E44" s="45">
        <f t="shared" si="25"/>
        <v>45462</v>
      </c>
      <c r="F44" s="45">
        <f t="shared" si="25"/>
        <v>45463</v>
      </c>
      <c r="G44" s="45">
        <f t="shared" si="25"/>
        <v>45464</v>
      </c>
      <c r="H44" s="45">
        <f t="shared" si="25"/>
        <v>45465</v>
      </c>
      <c r="I44" s="45">
        <f t="shared" si="25"/>
        <v>45466</v>
      </c>
      <c r="J44" s="45">
        <f t="shared" si="25"/>
        <v>45467</v>
      </c>
      <c r="K44" s="45">
        <f t="shared" si="25"/>
        <v>45468</v>
      </c>
      <c r="L44" s="45">
        <f t="shared" si="25"/>
        <v>45469</v>
      </c>
      <c r="M44" s="45">
        <f t="shared" si="25"/>
        <v>45470</v>
      </c>
      <c r="N44" s="45">
        <f t="shared" si="25"/>
        <v>45471</v>
      </c>
      <c r="O44" s="45">
        <f t="shared" si="25"/>
        <v>45472</v>
      </c>
      <c r="P44" s="45">
        <f t="shared" si="25"/>
        <v>45473</v>
      </c>
      <c r="Q44" s="45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</row>
    <row r="45" spans="1:41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</row>
    <row r="46" spans="1:41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</row>
    <row r="47" spans="1:41" ht="16.149999999999999" customHeight="1" x14ac:dyDescent="0.2">
      <c r="A47" s="6" t="s">
        <v>21</v>
      </c>
      <c r="B47" s="68">
        <f>IF(AND(B51&gt;0,OR(LEFT(B48,1)="U",LEFT(B48,1)="A",LEFT(B48,1)="K",LEFT(B48,1)="D",LEFT(B48,3)="mKK")),$I$1,'06HO'!N21)</f>
        <v>0</v>
      </c>
      <c r="C47" s="68">
        <f>IF(AND(C51&gt;0,OR(LEFT(C48,1)="U",LEFT(C48,1)="A",LEFT(C48,1)="K",LEFT(C48,1)="D",LEFT(C48,3)="mKK")),$I$1,'06HO'!N22)</f>
        <v>0</v>
      </c>
      <c r="D47" s="68">
        <f>IF(AND(D51&gt;0,OR(LEFT(D48,1)="U",LEFT(D48,1)="A",LEFT(D48,1)="K",LEFT(D48,1)="D",LEFT(D48,3)="mKK")),$I$1,'06HO'!N23)</f>
        <v>0</v>
      </c>
      <c r="E47" s="68">
        <f>IF(AND(E51&gt;0,OR(LEFT(E48,1)="U",LEFT(E48,1)="A",LEFT(E48,1)="K",LEFT(E48,1)="D",LEFT(E48,3)="mKK")),$I$1,'06HO'!N24)</f>
        <v>0</v>
      </c>
      <c r="F47" s="68">
        <f>IF(AND(F51&gt;0,OR(LEFT(F48,1)="U",LEFT(F48,1)="A",LEFT(F48,1)="K",LEFT(F48,1)="D",LEFT(F48,3)="mKK")),$I$1,'06HO'!N25)</f>
        <v>0</v>
      </c>
      <c r="G47" s="68">
        <f>IF(AND(G51&gt;0,OR(LEFT(G48,1)="U",LEFT(G48,1)="A",LEFT(G48,1)="K",LEFT(G48,1)="D",LEFT(G48,3)="mKK")),$I$1,'06HO'!N26)</f>
        <v>0</v>
      </c>
      <c r="H47" s="68">
        <f>IF(AND(H51&gt;0,OR(LEFT(H48,1)="U",LEFT(H48,1)="A",LEFT(H48,1)="K",LEFT(H48,1)="D",LEFT(H48,3)="mKK")),$I$1,'06HO'!N27)</f>
        <v>0</v>
      </c>
      <c r="I47" s="68">
        <f>IF(AND(I51&gt;0,OR(LEFT(I48,1)="U",LEFT(I48,1)="A",LEFT(I48,1)="K",LEFT(I48,1)="D",LEFT(I48,3)="mKK")),$I$1,'06HO'!N28)</f>
        <v>0</v>
      </c>
      <c r="J47" s="68">
        <f>IF(AND(J51&gt;0,OR(LEFT(J48,1)="U",LEFT(J48,1)="A",LEFT(J48,1)="K",LEFT(J48,1)="D",LEFT(J48,3)="mKK")),$I$1,'06HO'!N29)</f>
        <v>0</v>
      </c>
      <c r="K47" s="68">
        <f>IF(AND(K51&gt;0,OR(LEFT(K48,1)="U",LEFT(K48,1)="A",LEFT(K48,1)="K",LEFT(K48,1)="D",LEFT(K48,3)="mKK")),$I$1,'06HO'!N30)</f>
        <v>0</v>
      </c>
      <c r="L47" s="68">
        <f>IF(AND(L51&gt;0,OR(LEFT(L48,1)="U",LEFT(L48,1)="A",LEFT(L48,1)="K",LEFT(L48,1)="D",LEFT(L48,3)="mKK")),$I$1,'06HO'!N31)</f>
        <v>0</v>
      </c>
      <c r="M47" s="68">
        <f>IF(AND(M51&gt;0,OR(LEFT(M48,1)="U",LEFT(M48,1)="A",LEFT(M48,1)="K",LEFT(M48,1)="D",LEFT(M48,3)="mKK")),$I$1,'06HO'!N32)</f>
        <v>0</v>
      </c>
      <c r="N47" s="68">
        <f>IF(AND(N51&gt;0,OR(LEFT(N48,1)="U",LEFT(N48,1)="A",LEFT(N48,1)="K",LEFT(N48,1)="D",LEFT(N48,3)="mKK")),$I$1,'06HO'!N33)</f>
        <v>0</v>
      </c>
      <c r="O47" s="68">
        <f>IF(AND(O51&gt;0,OR(LEFT(O48,1)="U",LEFT(O48,1)="A",LEFT(O48,1)="K",LEFT(O48,1)="D",LEFT(O48,3)="mKK")),$I$1,'06HO'!N34)</f>
        <v>0</v>
      </c>
      <c r="P47" s="68">
        <f>IF(AND(P51&gt;0,OR(LEFT(P48,1)="U",LEFT(P48,1)="A",LEFT(P48,1)="K",LEFT(P48,1)="D",LEFT(P48,3)="mKK")),$I$1,'06HO'!N35)</f>
        <v>0</v>
      </c>
      <c r="Q47" s="182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</row>
    <row r="48" spans="1:41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</row>
    <row r="49" spans="1:41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346"/>
      <c r="AO49" s="346"/>
    </row>
    <row r="50" spans="1:41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</row>
    <row r="51" spans="1:41" ht="13.5" hidden="1" thickBot="1" x14ac:dyDescent="0.25">
      <c r="A51" s="17" t="s">
        <v>26</v>
      </c>
      <c r="B51" s="18">
        <f t="shared" ref="B51:N51" si="26">IF(OR(WEEKDAY(B44)=7,WEEKDAY(B44)=1,B48="gF"),0,$I$1)</f>
        <v>0</v>
      </c>
      <c r="C51" s="18">
        <f t="shared" si="26"/>
        <v>8</v>
      </c>
      <c r="D51" s="18">
        <f t="shared" si="26"/>
        <v>8</v>
      </c>
      <c r="E51" s="18">
        <f t="shared" si="26"/>
        <v>8</v>
      </c>
      <c r="F51" s="18">
        <f t="shared" si="26"/>
        <v>8</v>
      </c>
      <c r="G51" s="18">
        <f t="shared" si="26"/>
        <v>8</v>
      </c>
      <c r="H51" s="18">
        <f t="shared" si="26"/>
        <v>0</v>
      </c>
      <c r="I51" s="18">
        <f t="shared" si="26"/>
        <v>0</v>
      </c>
      <c r="J51" s="18">
        <f t="shared" si="26"/>
        <v>8</v>
      </c>
      <c r="K51" s="18">
        <f t="shared" si="26"/>
        <v>8</v>
      </c>
      <c r="L51" s="18">
        <f t="shared" si="26"/>
        <v>8</v>
      </c>
      <c r="M51" s="18">
        <f t="shared" si="26"/>
        <v>8</v>
      </c>
      <c r="N51" s="18">
        <f t="shared" si="26"/>
        <v>8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/>
      <c r="AM51" s="346"/>
      <c r="AN51" s="346"/>
      <c r="AO51" s="346"/>
    </row>
    <row r="52" spans="1:41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</row>
    <row r="53" spans="1:41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</row>
    <row r="54" spans="1:41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</row>
    <row r="55" spans="1:41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  <c r="AJ55" s="346"/>
      <c r="AK55" s="346"/>
      <c r="AL55" s="346"/>
      <c r="AM55" s="346"/>
      <c r="AN55" s="346"/>
      <c r="AO55" s="346"/>
    </row>
    <row r="56" spans="1:41" ht="16.149999999999999" hidden="1" customHeight="1" x14ac:dyDescent="0.2">
      <c r="A56" s="17" t="s">
        <v>29</v>
      </c>
      <c r="B56" s="56">
        <f>IF(B55&lt;$J$9,$J$9,B55)</f>
        <v>0.25</v>
      </c>
      <c r="C56" s="56">
        <f>IF(C55&lt;$J$9,$J$9,C55)</f>
        <v>0.25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6"/>
      <c r="AN56" s="346"/>
      <c r="AO56" s="346"/>
    </row>
    <row r="57" spans="1:41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46"/>
      <c r="AL57" s="346"/>
      <c r="AM57" s="346"/>
      <c r="AN57" s="346"/>
      <c r="AO57" s="346"/>
    </row>
    <row r="58" spans="1:41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  <c r="AH58" s="346"/>
      <c r="AI58" s="346"/>
      <c r="AJ58" s="346"/>
      <c r="AK58" s="346"/>
      <c r="AL58" s="346"/>
      <c r="AM58" s="346"/>
      <c r="AN58" s="346"/>
      <c r="AO58" s="346"/>
    </row>
    <row r="59" spans="1:41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  <c r="AL59" s="346"/>
      <c r="AM59" s="346"/>
      <c r="AN59" s="346"/>
      <c r="AO59" s="346"/>
    </row>
    <row r="60" spans="1:41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346"/>
    </row>
    <row r="61" spans="1:41" ht="13.5" hidden="1" thickBot="1" x14ac:dyDescent="0.25">
      <c r="A61" s="17" t="s">
        <v>13</v>
      </c>
      <c r="B61" s="20">
        <f t="shared" ref="B61:Q61" si="36">TIME(INT(B51),(B51-INT(B51))*100,0)</f>
        <v>0</v>
      </c>
      <c r="C61" s="20">
        <f t="shared" si="36"/>
        <v>0.33333333333333331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0.33333333333333331</v>
      </c>
      <c r="H61" s="20">
        <f t="shared" si="36"/>
        <v>0</v>
      </c>
      <c r="I61" s="20">
        <f t="shared" si="36"/>
        <v>0</v>
      </c>
      <c r="J61" s="20">
        <f t="shared" si="36"/>
        <v>0.33333333333333331</v>
      </c>
      <c r="K61" s="20">
        <f t="shared" si="36"/>
        <v>0.33333333333333331</v>
      </c>
      <c r="L61" s="20">
        <f t="shared" si="36"/>
        <v>0.33333333333333331</v>
      </c>
      <c r="M61" s="20">
        <f t="shared" si="36"/>
        <v>0.33333333333333331</v>
      </c>
      <c r="N61" s="20">
        <f t="shared" si="36"/>
        <v>0.33333333333333331</v>
      </c>
      <c r="O61" s="20">
        <f t="shared" si="36"/>
        <v>0</v>
      </c>
      <c r="P61" s="20">
        <f t="shared" si="36"/>
        <v>0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46"/>
      <c r="AH61" s="346"/>
      <c r="AI61" s="346"/>
      <c r="AJ61" s="346"/>
      <c r="AK61" s="346"/>
      <c r="AL61" s="346"/>
      <c r="AM61" s="346"/>
      <c r="AN61" s="346"/>
      <c r="AO61" s="346"/>
    </row>
    <row r="62" spans="1:41" ht="15" hidden="1" customHeight="1" x14ac:dyDescent="0.2">
      <c r="A62" s="17" t="s">
        <v>32</v>
      </c>
      <c r="B62" s="66">
        <f>B61+P30</f>
        <v>3.3333333333333335</v>
      </c>
      <c r="C62" s="22">
        <f t="shared" ref="C62:Q62" si="37">B62+C61</f>
        <v>3.666666666666667</v>
      </c>
      <c r="D62" s="22">
        <f t="shared" si="37"/>
        <v>4</v>
      </c>
      <c r="E62" s="22">
        <f t="shared" si="37"/>
        <v>4.333333333333333</v>
      </c>
      <c r="F62" s="22">
        <f t="shared" si="37"/>
        <v>4.6666666666666661</v>
      </c>
      <c r="G62" s="22">
        <f t="shared" si="37"/>
        <v>4.9999999999999991</v>
      </c>
      <c r="H62" s="22">
        <f t="shared" si="37"/>
        <v>4.9999999999999991</v>
      </c>
      <c r="I62" s="22">
        <f t="shared" si="37"/>
        <v>4.9999999999999991</v>
      </c>
      <c r="J62" s="22">
        <f t="shared" si="37"/>
        <v>5.3333333333333321</v>
      </c>
      <c r="K62" s="22">
        <f t="shared" si="37"/>
        <v>5.6666666666666652</v>
      </c>
      <c r="L62" s="22">
        <f t="shared" si="37"/>
        <v>5.9999999999999982</v>
      </c>
      <c r="M62" s="22">
        <f t="shared" si="37"/>
        <v>6.3333333333333313</v>
      </c>
      <c r="N62" s="22">
        <f t="shared" si="37"/>
        <v>6.6666666666666643</v>
      </c>
      <c r="O62" s="22">
        <f t="shared" si="37"/>
        <v>6.6666666666666643</v>
      </c>
      <c r="P62" s="22">
        <f t="shared" si="37"/>
        <v>6.6666666666666643</v>
      </c>
      <c r="Q62" s="58">
        <f t="shared" si="37"/>
        <v>6.6666666666666643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</row>
    <row r="63" spans="1:41" s="24" customFormat="1" ht="15" hidden="1" customHeight="1" x14ac:dyDescent="0.2">
      <c r="A63" s="23" t="s">
        <v>33</v>
      </c>
      <c r="B63" s="22">
        <f t="shared" ref="B63:Q63" si="38">B58-B56</f>
        <v>-0.25</v>
      </c>
      <c r="C63" s="22">
        <f t="shared" si="38"/>
        <v>-0.25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</row>
    <row r="64" spans="1:41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</row>
    <row r="65" spans="1:41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46"/>
      <c r="AO65" s="346"/>
    </row>
    <row r="66" spans="1:41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6"/>
      <c r="AN66" s="346"/>
      <c r="AO66" s="346"/>
    </row>
    <row r="67" spans="1:41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</row>
    <row r="68" spans="1:41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I68" s="348"/>
      <c r="AJ68" s="348"/>
      <c r="AK68" s="348"/>
      <c r="AL68" s="348"/>
      <c r="AM68" s="348"/>
      <c r="AN68" s="348"/>
      <c r="AO68" s="348"/>
    </row>
    <row r="69" spans="1:41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  <c r="AL69" s="346"/>
      <c r="AM69" s="346"/>
      <c r="AN69" s="346"/>
      <c r="AO69" s="346"/>
    </row>
    <row r="70" spans="1:41" s="24" customFormat="1" ht="14.25" hidden="1" thickTop="1" thickBot="1" x14ac:dyDescent="0.25">
      <c r="A70" s="23" t="s">
        <v>39</v>
      </c>
      <c r="B70" s="22">
        <f t="shared" ref="B70:P70" si="45">B68-B61</f>
        <v>0</v>
      </c>
      <c r="C70" s="22">
        <f t="shared" si="45"/>
        <v>-0.33333333333333331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-0.33333333333333331</v>
      </c>
      <c r="H70" s="22">
        <f t="shared" si="45"/>
        <v>0</v>
      </c>
      <c r="I70" s="22">
        <f t="shared" si="45"/>
        <v>0</v>
      </c>
      <c r="J70" s="22">
        <f t="shared" si="45"/>
        <v>-0.33333333333333331</v>
      </c>
      <c r="K70" s="22">
        <f t="shared" si="45"/>
        <v>-0.33333333333333331</v>
      </c>
      <c r="L70" s="22">
        <f t="shared" si="45"/>
        <v>-0.33333333333333331</v>
      </c>
      <c r="M70" s="22">
        <f t="shared" si="45"/>
        <v>-0.33333333333333331</v>
      </c>
      <c r="N70" s="22">
        <f t="shared" si="45"/>
        <v>-0.33333333333333331</v>
      </c>
      <c r="O70" s="22">
        <f t="shared" si="45"/>
        <v>0</v>
      </c>
      <c r="P70" s="22">
        <f t="shared" si="45"/>
        <v>0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I70" s="348"/>
      <c r="AJ70" s="348"/>
      <c r="AK70" s="348"/>
      <c r="AL70" s="348"/>
      <c r="AM70" s="348"/>
      <c r="AN70" s="348"/>
      <c r="AO70" s="348"/>
    </row>
    <row r="71" spans="1:41" s="24" customFormat="1" ht="14.25" thickTop="1" thickBot="1" x14ac:dyDescent="0.25">
      <c r="A71" s="24" t="s">
        <v>40</v>
      </c>
      <c r="B71" s="26">
        <f t="shared" ref="B71:P71" si="46">SIGN(B70)*(HOUR(ABS(B70))+MINUTE(ABS(B70))/100)</f>
        <v>0</v>
      </c>
      <c r="C71" s="26">
        <f t="shared" si="46"/>
        <v>-8</v>
      </c>
      <c r="D71" s="26">
        <f t="shared" si="46"/>
        <v>-8</v>
      </c>
      <c r="E71" s="26">
        <f t="shared" si="46"/>
        <v>-8</v>
      </c>
      <c r="F71" s="26">
        <f t="shared" si="46"/>
        <v>-8</v>
      </c>
      <c r="G71" s="26">
        <f t="shared" si="46"/>
        <v>-8</v>
      </c>
      <c r="H71" s="26">
        <f t="shared" si="46"/>
        <v>0</v>
      </c>
      <c r="I71" s="26">
        <f t="shared" si="46"/>
        <v>0</v>
      </c>
      <c r="J71" s="26">
        <f t="shared" si="46"/>
        <v>-8</v>
      </c>
      <c r="K71" s="26">
        <f t="shared" si="46"/>
        <v>-8</v>
      </c>
      <c r="L71" s="26">
        <f t="shared" si="46"/>
        <v>-8</v>
      </c>
      <c r="M71" s="26">
        <f t="shared" si="46"/>
        <v>-8</v>
      </c>
      <c r="N71" s="26">
        <f t="shared" si="46"/>
        <v>-8</v>
      </c>
      <c r="O71" s="26">
        <f t="shared" si="46"/>
        <v>0</v>
      </c>
      <c r="P71" s="27">
        <f t="shared" si="46"/>
        <v>0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348"/>
      <c r="AJ71" s="348"/>
      <c r="AK71" s="348"/>
      <c r="AL71" s="348"/>
      <c r="AM71" s="348"/>
      <c r="AN71" s="348"/>
      <c r="AO71" s="348"/>
    </row>
    <row r="72" spans="1:41" s="24" customFormat="1" ht="13.5" hidden="1" thickTop="1" x14ac:dyDescent="0.2">
      <c r="A72" s="23" t="s">
        <v>41</v>
      </c>
      <c r="B72" s="58">
        <f>B70+P40</f>
        <v>-6.6666666666666643</v>
      </c>
      <c r="C72" s="22">
        <f t="shared" ref="C72:P72" si="47">C70+B72</f>
        <v>-6.9999999999999973</v>
      </c>
      <c r="D72" s="22">
        <f t="shared" si="47"/>
        <v>-7.3333333333333304</v>
      </c>
      <c r="E72" s="22">
        <f t="shared" si="47"/>
        <v>-7.6666666666666634</v>
      </c>
      <c r="F72" s="22">
        <f t="shared" si="47"/>
        <v>-7.9999999999999964</v>
      </c>
      <c r="G72" s="22">
        <f t="shared" si="47"/>
        <v>-8.3333333333333304</v>
      </c>
      <c r="H72" s="22">
        <f t="shared" si="47"/>
        <v>-8.3333333333333304</v>
      </c>
      <c r="I72" s="22">
        <f t="shared" si="47"/>
        <v>-8.3333333333333304</v>
      </c>
      <c r="J72" s="22">
        <f t="shared" si="47"/>
        <v>-8.6666666666666643</v>
      </c>
      <c r="K72" s="22">
        <f t="shared" si="47"/>
        <v>-8.9999999999999982</v>
      </c>
      <c r="L72" s="22">
        <f t="shared" si="47"/>
        <v>-9.3333333333333321</v>
      </c>
      <c r="M72" s="22">
        <f t="shared" si="47"/>
        <v>-9.6666666666666661</v>
      </c>
      <c r="N72" s="22">
        <f t="shared" si="47"/>
        <v>-10</v>
      </c>
      <c r="O72" s="22">
        <f t="shared" si="47"/>
        <v>-10</v>
      </c>
      <c r="P72" s="22">
        <f t="shared" si="47"/>
        <v>-10</v>
      </c>
      <c r="Q72" s="66">
        <f>Q70+P72</f>
        <v>-10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8"/>
      <c r="AN72" s="348"/>
      <c r="AO72" s="348"/>
    </row>
    <row r="73" spans="1:41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-160</v>
      </c>
      <c r="C73" s="28">
        <f t="shared" si="48"/>
        <v>-168</v>
      </c>
      <c r="D73" s="28">
        <f t="shared" si="48"/>
        <v>-176</v>
      </c>
      <c r="E73" s="28">
        <f t="shared" si="48"/>
        <v>-184</v>
      </c>
      <c r="F73" s="28">
        <f t="shared" si="48"/>
        <v>-192</v>
      </c>
      <c r="G73" s="28">
        <f t="shared" si="48"/>
        <v>-200</v>
      </c>
      <c r="H73" s="28">
        <f t="shared" si="48"/>
        <v>-200</v>
      </c>
      <c r="I73" s="28">
        <f t="shared" si="48"/>
        <v>-200</v>
      </c>
      <c r="J73" s="28">
        <f t="shared" si="48"/>
        <v>-208</v>
      </c>
      <c r="K73" s="28">
        <f t="shared" si="48"/>
        <v>-216</v>
      </c>
      <c r="L73" s="28">
        <f t="shared" si="48"/>
        <v>-224</v>
      </c>
      <c r="M73" s="28">
        <f t="shared" si="48"/>
        <v>-232</v>
      </c>
      <c r="N73" s="28">
        <f t="shared" si="48"/>
        <v>-240</v>
      </c>
      <c r="O73" s="28">
        <f t="shared" si="48"/>
        <v>-240</v>
      </c>
      <c r="P73" s="28">
        <f t="shared" si="48"/>
        <v>-240</v>
      </c>
      <c r="Q73" s="28">
        <f t="shared" si="48"/>
        <v>-240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</row>
    <row r="74" spans="1:41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  <c r="AL74" s="346"/>
      <c r="AM74" s="346"/>
      <c r="AN74" s="346"/>
      <c r="AO74" s="346"/>
    </row>
    <row r="75" spans="1:41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</row>
    <row r="76" spans="1:41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  <c r="AL76" s="346"/>
      <c r="AM76" s="346"/>
      <c r="AN76" s="346"/>
      <c r="AO76" s="346"/>
    </row>
    <row r="77" spans="1:41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  <c r="AL77" s="346"/>
      <c r="AM77" s="346"/>
      <c r="AN77" s="346"/>
      <c r="AO77" s="346"/>
    </row>
    <row r="78" spans="1:41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  <c r="AH78" s="346"/>
      <c r="AI78" s="346"/>
      <c r="AJ78" s="346"/>
      <c r="AK78" s="346"/>
      <c r="AL78" s="346"/>
      <c r="AM78" s="346"/>
      <c r="AN78" s="346"/>
      <c r="AO78" s="346"/>
    </row>
    <row r="79" spans="1:41" ht="15" customHeight="1" thickTop="1" x14ac:dyDescent="0.2"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  <c r="AH79" s="346"/>
      <c r="AI79" s="346"/>
      <c r="AJ79" s="346"/>
      <c r="AK79" s="346"/>
      <c r="AL79" s="346"/>
      <c r="AM79" s="346"/>
      <c r="AN79" s="346"/>
      <c r="AO79" s="346"/>
    </row>
    <row r="80" spans="1:41" x14ac:dyDescent="0.2"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</row>
    <row r="81" spans="2:41" x14ac:dyDescent="0.2"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346"/>
      <c r="AO81" s="346"/>
    </row>
    <row r="82" spans="2:41" x14ac:dyDescent="0.2"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346"/>
      <c r="AO82" s="346"/>
    </row>
    <row r="83" spans="2:41" x14ac:dyDescent="0.2"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  <c r="AL83" s="346"/>
      <c r="AM83" s="346"/>
      <c r="AN83" s="346"/>
      <c r="AO83" s="346"/>
    </row>
    <row r="84" spans="2:41" x14ac:dyDescent="0.2"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</row>
    <row r="85" spans="2:41" x14ac:dyDescent="0.2"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</row>
    <row r="86" spans="2:41" x14ac:dyDescent="0.2"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</row>
    <row r="87" spans="2:41" x14ac:dyDescent="0.2"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</row>
    <row r="88" spans="2:41" x14ac:dyDescent="0.2"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  <c r="AL88" s="346"/>
      <c r="AM88" s="346"/>
      <c r="AN88" s="346"/>
      <c r="AO88" s="346"/>
    </row>
    <row r="89" spans="2:41" x14ac:dyDescent="0.2"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  <c r="AG89" s="346"/>
      <c r="AH89" s="346"/>
      <c r="AI89" s="346"/>
      <c r="AJ89" s="346"/>
      <c r="AK89" s="346"/>
      <c r="AL89" s="346"/>
      <c r="AM89" s="346"/>
      <c r="AN89" s="346"/>
      <c r="AO89" s="346"/>
    </row>
    <row r="90" spans="2:41" x14ac:dyDescent="0.2"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6"/>
      <c r="AL90" s="346"/>
      <c r="AM90" s="346"/>
      <c r="AN90" s="346"/>
      <c r="AO90" s="346"/>
    </row>
    <row r="91" spans="2:41" x14ac:dyDescent="0.2"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6"/>
      <c r="AL91" s="346"/>
      <c r="AM91" s="346"/>
      <c r="AN91" s="346"/>
      <c r="AO91" s="346"/>
    </row>
    <row r="92" spans="2:41" x14ac:dyDescent="0.2"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6"/>
      <c r="AO92" s="346"/>
    </row>
    <row r="93" spans="2:41" x14ac:dyDescent="0.2"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  <c r="AH93" s="346"/>
      <c r="AI93" s="346"/>
      <c r="AJ93" s="346"/>
      <c r="AK93" s="346"/>
      <c r="AL93" s="346"/>
      <c r="AM93" s="346"/>
      <c r="AN93" s="346"/>
      <c r="AO93" s="346"/>
    </row>
    <row r="94" spans="2:41" x14ac:dyDescent="0.2"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  <c r="AL94" s="346"/>
      <c r="AM94" s="346"/>
      <c r="AN94" s="346"/>
      <c r="AO94" s="346"/>
    </row>
    <row r="95" spans="2:41" x14ac:dyDescent="0.2"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  <c r="AH95" s="346"/>
      <c r="AI95" s="346"/>
      <c r="AJ95" s="346"/>
      <c r="AK95" s="346"/>
      <c r="AL95" s="346"/>
      <c r="AM95" s="346"/>
      <c r="AN95" s="346"/>
      <c r="AO95" s="346"/>
    </row>
    <row r="96" spans="2:41" x14ac:dyDescent="0.2"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46"/>
      <c r="AI96" s="346"/>
      <c r="AJ96" s="346"/>
      <c r="AK96" s="346"/>
      <c r="AL96" s="346"/>
      <c r="AM96" s="346"/>
      <c r="AN96" s="346"/>
      <c r="AO96" s="346"/>
    </row>
    <row r="97" spans="2:41" x14ac:dyDescent="0.2"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46"/>
      <c r="AI97" s="346"/>
      <c r="AJ97" s="346"/>
      <c r="AK97" s="346"/>
      <c r="AL97" s="346"/>
      <c r="AM97" s="346"/>
      <c r="AN97" s="346"/>
      <c r="AO97" s="346"/>
    </row>
    <row r="98" spans="2:41" x14ac:dyDescent="0.2"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  <c r="AH98" s="346"/>
      <c r="AI98" s="346"/>
      <c r="AJ98" s="346"/>
      <c r="AK98" s="346"/>
      <c r="AL98" s="346"/>
      <c r="AM98" s="346"/>
      <c r="AN98" s="346"/>
      <c r="AO98" s="346"/>
    </row>
    <row r="99" spans="2:41" x14ac:dyDescent="0.2"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  <c r="AG99" s="346"/>
      <c r="AH99" s="346"/>
      <c r="AI99" s="346"/>
      <c r="AJ99" s="346"/>
      <c r="AK99" s="346"/>
      <c r="AL99" s="346"/>
      <c r="AM99" s="346"/>
      <c r="AN99" s="346"/>
      <c r="AO99" s="346"/>
    </row>
    <row r="100" spans="2:41" x14ac:dyDescent="0.2"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346"/>
      <c r="AK100" s="346"/>
      <c r="AL100" s="346"/>
      <c r="AM100" s="346"/>
      <c r="AN100" s="346"/>
      <c r="AO100" s="346"/>
    </row>
    <row r="101" spans="2:41" x14ac:dyDescent="0.2"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  <c r="AL101" s="346"/>
      <c r="AM101" s="346"/>
      <c r="AN101" s="346"/>
      <c r="AO101" s="346"/>
    </row>
    <row r="102" spans="2:41" x14ac:dyDescent="0.2"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  <c r="AG102" s="346"/>
      <c r="AH102" s="346"/>
      <c r="AI102" s="346"/>
      <c r="AJ102" s="346"/>
      <c r="AK102" s="346"/>
      <c r="AL102" s="346"/>
      <c r="AM102" s="346"/>
      <c r="AN102" s="346"/>
      <c r="AO102" s="346"/>
    </row>
    <row r="103" spans="2:41" x14ac:dyDescent="0.2"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  <c r="AF103" s="346"/>
      <c r="AG103" s="346"/>
      <c r="AH103" s="346"/>
      <c r="AI103" s="346"/>
      <c r="AJ103" s="346"/>
      <c r="AK103" s="346"/>
      <c r="AL103" s="346"/>
      <c r="AM103" s="346"/>
      <c r="AN103" s="346"/>
      <c r="AO103" s="346"/>
    </row>
    <row r="104" spans="2:41" x14ac:dyDescent="0.2"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  <c r="AJ104" s="346"/>
      <c r="AK104" s="346"/>
      <c r="AL104" s="346"/>
      <c r="AM104" s="346"/>
      <c r="AN104" s="346"/>
      <c r="AO104" s="346"/>
    </row>
    <row r="105" spans="2:41" x14ac:dyDescent="0.2"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  <c r="AH105" s="346"/>
      <c r="AI105" s="346"/>
      <c r="AJ105" s="346"/>
      <c r="AK105" s="346"/>
      <c r="AL105" s="346"/>
      <c r="AM105" s="346"/>
      <c r="AN105" s="346"/>
      <c r="AO105" s="346"/>
    </row>
    <row r="106" spans="2:41" x14ac:dyDescent="0.2"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346"/>
      <c r="AK106" s="346"/>
      <c r="AL106" s="346"/>
      <c r="AM106" s="346"/>
      <c r="AN106" s="346"/>
      <c r="AO106" s="346"/>
    </row>
    <row r="107" spans="2:41" x14ac:dyDescent="0.2"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  <c r="AH107" s="346"/>
      <c r="AI107" s="346"/>
      <c r="AJ107" s="346"/>
      <c r="AK107" s="346"/>
      <c r="AL107" s="346"/>
      <c r="AM107" s="346"/>
      <c r="AN107" s="346"/>
      <c r="AO107" s="346"/>
    </row>
    <row r="108" spans="2:41" x14ac:dyDescent="0.2"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  <c r="AL108" s="346"/>
      <c r="AM108" s="346"/>
      <c r="AN108" s="346"/>
      <c r="AO108" s="346"/>
    </row>
    <row r="109" spans="2:41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  <c r="AL109" s="346"/>
      <c r="AM109" s="346"/>
      <c r="AN109" s="346"/>
      <c r="AO109" s="346"/>
    </row>
    <row r="110" spans="2:41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  <c r="AH110" s="346"/>
      <c r="AI110" s="346"/>
      <c r="AJ110" s="346"/>
      <c r="AK110" s="346"/>
      <c r="AL110" s="346"/>
      <c r="AM110" s="346"/>
      <c r="AN110" s="346"/>
      <c r="AO110" s="346"/>
    </row>
    <row r="111" spans="2:41" x14ac:dyDescent="0.2"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  <c r="AL111" s="346"/>
      <c r="AM111" s="346"/>
      <c r="AN111" s="346"/>
      <c r="AO111" s="346"/>
    </row>
    <row r="112" spans="2:41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  <c r="AL112" s="346"/>
      <c r="AM112" s="346"/>
      <c r="AN112" s="346"/>
      <c r="AO112" s="346"/>
    </row>
    <row r="113" spans="19:41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</row>
    <row r="114" spans="19:41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  <c r="AL114" s="346"/>
      <c r="AM114" s="346"/>
      <c r="AN114" s="346"/>
      <c r="AO114" s="346"/>
    </row>
    <row r="115" spans="19:41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</row>
    <row r="116" spans="19:41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  <c r="AH116" s="346"/>
      <c r="AI116" s="346"/>
      <c r="AJ116" s="346"/>
      <c r="AK116" s="346"/>
      <c r="AL116" s="346"/>
      <c r="AM116" s="346"/>
      <c r="AN116" s="346"/>
      <c r="AO116" s="346"/>
    </row>
    <row r="117" spans="19:41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6"/>
      <c r="AK117" s="346"/>
      <c r="AL117" s="346"/>
      <c r="AM117" s="346"/>
      <c r="AN117" s="346"/>
      <c r="AO117" s="346"/>
    </row>
    <row r="118" spans="19:41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  <c r="AL118" s="346"/>
      <c r="AM118" s="346"/>
      <c r="AN118" s="346"/>
      <c r="AO118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25A9-CBEE-407B-B8A1-09CA65CD8FB3}">
  <sheetPr>
    <pageSetUpPr fitToPage="1"/>
  </sheetPr>
  <dimension ref="A1:P38"/>
  <sheetViews>
    <sheetView topLeftCell="A2" workbookViewId="0">
      <selection activeCell="N11" sqref="N11"/>
    </sheetView>
  </sheetViews>
  <sheetFormatPr baseColWidth="10" defaultRowHeight="12.75" x14ac:dyDescent="0.2"/>
  <cols>
    <col min="1" max="1" width="32.28515625" bestFit="1" customWidth="1"/>
    <col min="2" max="2" width="8.85546875" style="171" customWidth="1"/>
    <col min="3" max="3" width="7.85546875" style="171" customWidth="1"/>
    <col min="4" max="4" width="8.28515625" style="171" customWidth="1"/>
    <col min="5" max="5" width="9.140625" style="171" customWidth="1"/>
    <col min="6" max="6" width="8" style="171" customWidth="1"/>
    <col min="7" max="7" width="9.5703125" style="171" customWidth="1"/>
    <col min="8" max="8" width="9.28515625" style="171" customWidth="1"/>
    <col min="9" max="9" width="8.28515625" style="171" customWidth="1"/>
    <col min="10" max="10" width="9.28515625" style="171" customWidth="1"/>
    <col min="11" max="13" width="11.28515625" hidden="1" customWidth="1"/>
    <col min="14" max="14" width="9.85546875" style="171" customWidth="1"/>
    <col min="15" max="15" width="38.140625" customWidth="1"/>
  </cols>
  <sheetData>
    <row r="1" spans="1:16" ht="18" x14ac:dyDescent="0.25">
      <c r="A1" s="180"/>
      <c r="B1" s="177" t="s">
        <v>121</v>
      </c>
      <c r="H1" s="177" t="s">
        <v>120</v>
      </c>
    </row>
    <row r="2" spans="1:16" ht="18" x14ac:dyDescent="0.25">
      <c r="A2" s="180"/>
      <c r="B2" s="177"/>
    </row>
    <row r="3" spans="1:16" s="184" customFormat="1" ht="15.75" x14ac:dyDescent="0.25">
      <c r="A3" s="193" t="s">
        <v>115</v>
      </c>
      <c r="B3" s="183" t="str">
        <f>'01'!B4</f>
        <v>Januar</v>
      </c>
      <c r="C3" s="185"/>
      <c r="D3" s="220" t="s">
        <v>112</v>
      </c>
      <c r="E3" s="221"/>
      <c r="F3" s="221">
        <f>'01'!P4</f>
        <v>176</v>
      </c>
      <c r="G3" s="185"/>
      <c r="H3" s="185"/>
      <c r="I3" s="185" t="s">
        <v>113</v>
      </c>
      <c r="J3" s="185"/>
      <c r="K3" s="186"/>
      <c r="L3" s="186"/>
      <c r="M3" s="186"/>
      <c r="N3" s="195">
        <f>F3*0.4</f>
        <v>70.400000000000006</v>
      </c>
      <c r="O3" s="186"/>
    </row>
    <row r="4" spans="1:16" ht="13.5" thickBot="1" x14ac:dyDescent="0.25"/>
    <row r="5" spans="1:16" ht="15" x14ac:dyDescent="0.25">
      <c r="A5" s="172" t="s">
        <v>17</v>
      </c>
      <c r="B5" s="173" t="s">
        <v>19</v>
      </c>
      <c r="C5" s="173" t="s">
        <v>20</v>
      </c>
      <c r="D5" s="175" t="s">
        <v>107</v>
      </c>
      <c r="E5" s="172" t="s">
        <v>19</v>
      </c>
      <c r="F5" s="173" t="s">
        <v>20</v>
      </c>
      <c r="G5" s="175" t="s">
        <v>107</v>
      </c>
      <c r="H5" s="172" t="s">
        <v>19</v>
      </c>
      <c r="I5" s="173" t="s">
        <v>20</v>
      </c>
      <c r="J5" s="173" t="s">
        <v>107</v>
      </c>
      <c r="K5" s="174" t="s">
        <v>19</v>
      </c>
      <c r="L5" s="174" t="s">
        <v>20</v>
      </c>
      <c r="M5" s="176"/>
      <c r="N5" s="179" t="s">
        <v>111</v>
      </c>
      <c r="O5" s="178" t="s">
        <v>108</v>
      </c>
      <c r="P5" s="171"/>
    </row>
    <row r="6" spans="1:16" ht="15" x14ac:dyDescent="0.25">
      <c r="A6" s="196">
        <v>44562</v>
      </c>
      <c r="B6" s="232"/>
      <c r="C6" s="232"/>
      <c r="D6" s="198">
        <f>C6-B6</f>
        <v>0</v>
      </c>
      <c r="E6" s="199"/>
      <c r="F6" s="197"/>
      <c r="G6" s="198">
        <f t="shared" ref="G6:G35" si="0">F6-E6</f>
        <v>0</v>
      </c>
      <c r="H6" s="233"/>
      <c r="I6" s="232"/>
      <c r="J6" s="198">
        <f t="shared" ref="J6:J35" si="1">I6-H6</f>
        <v>0</v>
      </c>
      <c r="K6" s="232"/>
      <c r="L6" s="232"/>
      <c r="M6" s="234"/>
      <c r="N6" s="209">
        <f t="shared" ref="N6:N36" si="2">D6+G6+J6+M6</f>
        <v>0</v>
      </c>
      <c r="O6" s="200" t="s">
        <v>116</v>
      </c>
      <c r="P6" s="171"/>
    </row>
    <row r="7" spans="1:16" ht="15" x14ac:dyDescent="0.25">
      <c r="A7" s="196">
        <v>44563</v>
      </c>
      <c r="B7" s="197"/>
      <c r="C7" s="197"/>
      <c r="D7" s="198">
        <f t="shared" ref="D7:D35" si="3">C7-B7</f>
        <v>0</v>
      </c>
      <c r="E7" s="199"/>
      <c r="F7" s="197"/>
      <c r="G7" s="198">
        <f t="shared" si="0"/>
        <v>0</v>
      </c>
      <c r="H7" s="230"/>
      <c r="I7" s="201"/>
      <c r="J7" s="198">
        <f t="shared" si="1"/>
        <v>0</v>
      </c>
      <c r="K7" s="201"/>
      <c r="L7" s="201"/>
      <c r="M7" s="202"/>
      <c r="N7" s="209">
        <f t="shared" si="2"/>
        <v>0</v>
      </c>
      <c r="O7" s="231"/>
      <c r="P7" s="171"/>
    </row>
    <row r="8" spans="1:16" ht="15" x14ac:dyDescent="0.25">
      <c r="A8" s="240">
        <v>44564</v>
      </c>
      <c r="B8" s="236"/>
      <c r="C8" s="236"/>
      <c r="D8" s="237">
        <f t="shared" si="3"/>
        <v>0</v>
      </c>
      <c r="E8" s="238"/>
      <c r="F8" s="236"/>
      <c r="G8" s="237">
        <f t="shared" si="0"/>
        <v>0</v>
      </c>
      <c r="H8" s="238"/>
      <c r="I8" s="236"/>
      <c r="J8" s="237">
        <f t="shared" si="1"/>
        <v>0</v>
      </c>
      <c r="K8" s="241"/>
      <c r="L8" s="241"/>
      <c r="M8" s="242">
        <f>L8-K8</f>
        <v>0</v>
      </c>
      <c r="N8" s="274">
        <f t="shared" si="2"/>
        <v>0</v>
      </c>
      <c r="O8" s="239"/>
    </row>
    <row r="9" spans="1:16" ht="15" x14ac:dyDescent="0.25">
      <c r="A9" s="243">
        <v>44565</v>
      </c>
      <c r="B9" s="244">
        <v>0.59375</v>
      </c>
      <c r="C9" s="244">
        <v>0.70833333333333337</v>
      </c>
      <c r="D9" s="245">
        <f t="shared" si="3"/>
        <v>0.11458333333333337</v>
      </c>
      <c r="E9" s="246"/>
      <c r="F9" s="244"/>
      <c r="G9" s="245">
        <f t="shared" si="0"/>
        <v>0</v>
      </c>
      <c r="H9" s="247"/>
      <c r="I9" s="248"/>
      <c r="J9" s="245">
        <f t="shared" si="1"/>
        <v>0</v>
      </c>
      <c r="K9" s="249"/>
      <c r="L9" s="249"/>
      <c r="M9" s="250"/>
      <c r="N9" s="251">
        <f t="shared" si="2"/>
        <v>0.11458333333333337</v>
      </c>
      <c r="O9" s="252"/>
    </row>
    <row r="10" spans="1:16" ht="15" x14ac:dyDescent="0.25">
      <c r="A10" s="243">
        <v>44566</v>
      </c>
      <c r="B10" s="244">
        <v>0.52083333333333337</v>
      </c>
      <c r="C10" s="244">
        <v>0.70833333333333337</v>
      </c>
      <c r="D10" s="245">
        <f t="shared" si="3"/>
        <v>0.1875</v>
      </c>
      <c r="E10" s="246"/>
      <c r="F10" s="244"/>
      <c r="G10" s="245">
        <f t="shared" si="0"/>
        <v>0</v>
      </c>
      <c r="H10" s="246"/>
      <c r="I10" s="244"/>
      <c r="J10" s="245">
        <f t="shared" si="1"/>
        <v>0</v>
      </c>
      <c r="K10" s="253"/>
      <c r="L10" s="253"/>
      <c r="M10" s="254">
        <f t="shared" ref="M10:M20" si="4">L10-K10</f>
        <v>0</v>
      </c>
      <c r="N10" s="251">
        <f t="shared" si="2"/>
        <v>0.1875</v>
      </c>
      <c r="O10" s="252"/>
    </row>
    <row r="11" spans="1:16" ht="15" x14ac:dyDescent="0.25">
      <c r="A11" s="243">
        <v>44567</v>
      </c>
      <c r="B11" s="244">
        <v>0.29166666666666669</v>
      </c>
      <c r="C11" s="244">
        <v>0.5</v>
      </c>
      <c r="D11" s="245">
        <f t="shared" si="3"/>
        <v>0.20833333333333331</v>
      </c>
      <c r="E11" s="246">
        <v>0.52083333333333337</v>
      </c>
      <c r="F11" s="244">
        <v>0.70833333333333337</v>
      </c>
      <c r="G11" s="245">
        <f t="shared" si="0"/>
        <v>0.1875</v>
      </c>
      <c r="H11" s="246"/>
      <c r="I11" s="244"/>
      <c r="J11" s="245">
        <f t="shared" si="1"/>
        <v>0</v>
      </c>
      <c r="K11" s="253"/>
      <c r="L11" s="253"/>
      <c r="M11" s="254"/>
      <c r="N11" s="251">
        <f t="shared" si="2"/>
        <v>0.39583333333333331</v>
      </c>
      <c r="O11" s="252"/>
    </row>
    <row r="12" spans="1:16" s="170" customFormat="1" ht="13.5" customHeight="1" x14ac:dyDescent="0.25">
      <c r="A12" s="243">
        <v>44568</v>
      </c>
      <c r="B12" s="244"/>
      <c r="C12" s="244"/>
      <c r="D12" s="245">
        <f t="shared" si="3"/>
        <v>0</v>
      </c>
      <c r="E12" s="246"/>
      <c r="F12" s="244"/>
      <c r="G12" s="245">
        <f t="shared" si="0"/>
        <v>0</v>
      </c>
      <c r="H12" s="246"/>
      <c r="I12" s="244"/>
      <c r="J12" s="245">
        <f t="shared" si="1"/>
        <v>0</v>
      </c>
      <c r="K12" s="255"/>
      <c r="L12" s="255"/>
      <c r="M12" s="256"/>
      <c r="N12" s="251">
        <f t="shared" si="2"/>
        <v>0</v>
      </c>
      <c r="O12" s="252"/>
    </row>
    <row r="13" spans="1:16" ht="15" x14ac:dyDescent="0.25">
      <c r="A13" s="257">
        <v>44569</v>
      </c>
      <c r="B13" s="258"/>
      <c r="C13" s="258"/>
      <c r="D13" s="259">
        <f t="shared" si="3"/>
        <v>0</v>
      </c>
      <c r="E13" s="260"/>
      <c r="F13" s="258"/>
      <c r="G13" s="259">
        <f t="shared" si="0"/>
        <v>0</v>
      </c>
      <c r="H13" s="260"/>
      <c r="I13" s="258"/>
      <c r="J13" s="259">
        <f t="shared" si="1"/>
        <v>0</v>
      </c>
      <c r="K13" s="261"/>
      <c r="L13" s="261"/>
      <c r="M13" s="262">
        <f t="shared" si="4"/>
        <v>0</v>
      </c>
      <c r="N13" s="263">
        <f t="shared" si="2"/>
        <v>0</v>
      </c>
      <c r="O13" s="264"/>
    </row>
    <row r="14" spans="1:16" ht="15" x14ac:dyDescent="0.25">
      <c r="A14" s="257">
        <v>44570</v>
      </c>
      <c r="B14" s="258"/>
      <c r="C14" s="258"/>
      <c r="D14" s="259">
        <f t="shared" si="3"/>
        <v>0</v>
      </c>
      <c r="E14" s="260"/>
      <c r="F14" s="258"/>
      <c r="G14" s="259">
        <f t="shared" si="0"/>
        <v>0</v>
      </c>
      <c r="H14" s="260"/>
      <c r="I14" s="258"/>
      <c r="J14" s="259">
        <f t="shared" si="1"/>
        <v>0</v>
      </c>
      <c r="K14" s="261"/>
      <c r="L14" s="261"/>
      <c r="M14" s="262">
        <f t="shared" si="4"/>
        <v>0</v>
      </c>
      <c r="N14" s="263">
        <f t="shared" si="2"/>
        <v>0</v>
      </c>
      <c r="O14" s="264"/>
    </row>
    <row r="15" spans="1:16" ht="15" x14ac:dyDescent="0.25">
      <c r="A15" s="243">
        <v>44571</v>
      </c>
      <c r="B15" s="265"/>
      <c r="C15" s="265"/>
      <c r="D15" s="266">
        <f t="shared" si="3"/>
        <v>0</v>
      </c>
      <c r="E15" s="265"/>
      <c r="F15" s="265"/>
      <c r="G15" s="266">
        <f t="shared" si="0"/>
        <v>0</v>
      </c>
      <c r="H15" s="267"/>
      <c r="I15" s="265"/>
      <c r="J15" s="266">
        <f t="shared" si="1"/>
        <v>0</v>
      </c>
      <c r="K15" s="268"/>
      <c r="L15" s="268"/>
      <c r="M15" s="269">
        <f t="shared" si="4"/>
        <v>0</v>
      </c>
      <c r="N15" s="251">
        <f t="shared" si="2"/>
        <v>0</v>
      </c>
      <c r="O15" s="270"/>
    </row>
    <row r="16" spans="1:16" ht="15" x14ac:dyDescent="0.25">
      <c r="A16" s="243">
        <v>44572</v>
      </c>
      <c r="B16" s="265"/>
      <c r="C16" s="265"/>
      <c r="D16" s="266">
        <f t="shared" si="3"/>
        <v>0</v>
      </c>
      <c r="E16" s="267"/>
      <c r="F16" s="265"/>
      <c r="G16" s="266">
        <f t="shared" si="0"/>
        <v>0</v>
      </c>
      <c r="H16" s="267"/>
      <c r="I16" s="265"/>
      <c r="J16" s="266">
        <f t="shared" si="1"/>
        <v>0</v>
      </c>
      <c r="K16" s="268"/>
      <c r="L16" s="268"/>
      <c r="M16" s="269">
        <f t="shared" si="4"/>
        <v>0</v>
      </c>
      <c r="N16" s="251">
        <f t="shared" si="2"/>
        <v>0</v>
      </c>
      <c r="O16" s="270"/>
    </row>
    <row r="17" spans="1:15" ht="15" x14ac:dyDescent="0.25">
      <c r="A17" s="243">
        <v>44573</v>
      </c>
      <c r="B17" s="265"/>
      <c r="C17" s="265"/>
      <c r="D17" s="266">
        <f t="shared" si="3"/>
        <v>0</v>
      </c>
      <c r="E17" s="267"/>
      <c r="F17" s="265"/>
      <c r="G17" s="266">
        <f t="shared" si="0"/>
        <v>0</v>
      </c>
      <c r="H17" s="267"/>
      <c r="I17" s="265"/>
      <c r="J17" s="266">
        <f t="shared" si="1"/>
        <v>0</v>
      </c>
      <c r="K17" s="268"/>
      <c r="L17" s="268"/>
      <c r="M17" s="269">
        <f t="shared" si="4"/>
        <v>0</v>
      </c>
      <c r="N17" s="251">
        <f t="shared" si="2"/>
        <v>0</v>
      </c>
      <c r="O17" s="270"/>
    </row>
    <row r="18" spans="1:15" ht="15" x14ac:dyDescent="0.25">
      <c r="A18" s="243">
        <v>44574</v>
      </c>
      <c r="B18" s="265"/>
      <c r="C18" s="265"/>
      <c r="D18" s="266">
        <f t="shared" si="3"/>
        <v>0</v>
      </c>
      <c r="E18" s="267"/>
      <c r="F18" s="265"/>
      <c r="G18" s="266">
        <f t="shared" si="0"/>
        <v>0</v>
      </c>
      <c r="H18" s="267"/>
      <c r="I18" s="265"/>
      <c r="J18" s="266">
        <f t="shared" si="1"/>
        <v>0</v>
      </c>
      <c r="K18" s="268"/>
      <c r="L18" s="268"/>
      <c r="M18" s="269"/>
      <c r="N18" s="251">
        <f t="shared" si="2"/>
        <v>0</v>
      </c>
      <c r="O18" s="270"/>
    </row>
    <row r="19" spans="1:15" s="170" customFormat="1" ht="15" x14ac:dyDescent="0.25">
      <c r="A19" s="243">
        <v>44575</v>
      </c>
      <c r="B19" s="265"/>
      <c r="C19" s="265"/>
      <c r="D19" s="266">
        <f t="shared" si="3"/>
        <v>0</v>
      </c>
      <c r="E19" s="267"/>
      <c r="F19" s="265"/>
      <c r="G19" s="266">
        <f t="shared" si="0"/>
        <v>0</v>
      </c>
      <c r="H19" s="267"/>
      <c r="I19" s="265"/>
      <c r="J19" s="266">
        <f t="shared" si="1"/>
        <v>0</v>
      </c>
      <c r="K19" s="271"/>
      <c r="L19" s="271"/>
      <c r="M19" s="272"/>
      <c r="N19" s="251">
        <f t="shared" si="2"/>
        <v>0</v>
      </c>
      <c r="O19" s="270"/>
    </row>
    <row r="20" spans="1:15" ht="15" x14ac:dyDescent="0.25">
      <c r="A20" s="257">
        <v>44576</v>
      </c>
      <c r="B20" s="258"/>
      <c r="C20" s="258"/>
      <c r="D20" s="259">
        <f t="shared" si="3"/>
        <v>0</v>
      </c>
      <c r="E20" s="260"/>
      <c r="F20" s="258"/>
      <c r="G20" s="259">
        <f t="shared" si="0"/>
        <v>0</v>
      </c>
      <c r="H20" s="260"/>
      <c r="I20" s="258"/>
      <c r="J20" s="259">
        <f t="shared" si="1"/>
        <v>0</v>
      </c>
      <c r="K20" s="261"/>
      <c r="L20" s="261"/>
      <c r="M20" s="262">
        <f t="shared" si="4"/>
        <v>0</v>
      </c>
      <c r="N20" s="263">
        <f t="shared" si="2"/>
        <v>0</v>
      </c>
      <c r="O20" s="264"/>
    </row>
    <row r="21" spans="1:15" ht="15" x14ac:dyDescent="0.25">
      <c r="A21" s="257">
        <v>44577</v>
      </c>
      <c r="B21" s="258"/>
      <c r="C21" s="258"/>
      <c r="D21" s="259">
        <f t="shared" si="3"/>
        <v>0</v>
      </c>
      <c r="E21" s="260"/>
      <c r="F21" s="258"/>
      <c r="G21" s="259">
        <f t="shared" si="0"/>
        <v>0</v>
      </c>
      <c r="H21" s="260"/>
      <c r="I21" s="258"/>
      <c r="J21" s="259">
        <f t="shared" si="1"/>
        <v>0</v>
      </c>
      <c r="K21" s="261"/>
      <c r="L21" s="261"/>
      <c r="M21" s="262"/>
      <c r="N21" s="263">
        <f t="shared" si="2"/>
        <v>0</v>
      </c>
      <c r="O21" s="264"/>
    </row>
    <row r="22" spans="1:15" ht="15" x14ac:dyDescent="0.25">
      <c r="A22" s="243">
        <v>44578</v>
      </c>
      <c r="B22" s="265"/>
      <c r="C22" s="265"/>
      <c r="D22" s="266">
        <f t="shared" si="3"/>
        <v>0</v>
      </c>
      <c r="E22" s="267"/>
      <c r="F22" s="265"/>
      <c r="G22" s="266">
        <f t="shared" si="0"/>
        <v>0</v>
      </c>
      <c r="H22" s="267"/>
      <c r="I22" s="265"/>
      <c r="J22" s="266">
        <f t="shared" si="1"/>
        <v>0</v>
      </c>
      <c r="K22" s="268"/>
      <c r="L22" s="268"/>
      <c r="M22" s="269"/>
      <c r="N22" s="251">
        <f t="shared" si="2"/>
        <v>0</v>
      </c>
      <c r="O22" s="270"/>
    </row>
    <row r="23" spans="1:15" ht="15" x14ac:dyDescent="0.25">
      <c r="A23" s="243">
        <v>44579</v>
      </c>
      <c r="B23" s="265"/>
      <c r="C23" s="265"/>
      <c r="D23" s="266">
        <f t="shared" si="3"/>
        <v>0</v>
      </c>
      <c r="E23" s="267"/>
      <c r="F23" s="265"/>
      <c r="G23" s="266">
        <f t="shared" si="0"/>
        <v>0</v>
      </c>
      <c r="H23" s="267"/>
      <c r="I23" s="265"/>
      <c r="J23" s="266">
        <f t="shared" si="1"/>
        <v>0</v>
      </c>
      <c r="K23" s="268"/>
      <c r="L23" s="268"/>
      <c r="M23" s="269"/>
      <c r="N23" s="251">
        <f t="shared" si="2"/>
        <v>0</v>
      </c>
      <c r="O23" s="270"/>
    </row>
    <row r="24" spans="1:15" ht="15" x14ac:dyDescent="0.25">
      <c r="A24" s="243">
        <v>44580</v>
      </c>
      <c r="B24" s="265"/>
      <c r="C24" s="265"/>
      <c r="D24" s="266">
        <f t="shared" si="3"/>
        <v>0</v>
      </c>
      <c r="E24" s="267"/>
      <c r="F24" s="265"/>
      <c r="G24" s="266">
        <f t="shared" si="0"/>
        <v>0</v>
      </c>
      <c r="H24" s="267"/>
      <c r="I24" s="265"/>
      <c r="J24" s="266">
        <f t="shared" si="1"/>
        <v>0</v>
      </c>
      <c r="K24" s="268"/>
      <c r="L24" s="268"/>
      <c r="M24" s="269"/>
      <c r="N24" s="251">
        <f t="shared" si="2"/>
        <v>0</v>
      </c>
      <c r="O24" s="270"/>
    </row>
    <row r="25" spans="1:15" ht="15" x14ac:dyDescent="0.25">
      <c r="A25" s="243">
        <v>44581</v>
      </c>
      <c r="B25" s="265"/>
      <c r="C25" s="265"/>
      <c r="D25" s="266">
        <f t="shared" si="3"/>
        <v>0</v>
      </c>
      <c r="E25" s="267"/>
      <c r="F25" s="265"/>
      <c r="G25" s="266">
        <f t="shared" si="0"/>
        <v>0</v>
      </c>
      <c r="H25" s="267"/>
      <c r="I25" s="265"/>
      <c r="J25" s="266">
        <f t="shared" si="1"/>
        <v>0</v>
      </c>
      <c r="K25" s="268"/>
      <c r="L25" s="268"/>
      <c r="M25" s="269"/>
      <c r="N25" s="251">
        <f t="shared" si="2"/>
        <v>0</v>
      </c>
      <c r="O25" s="270"/>
    </row>
    <row r="26" spans="1:15" ht="15" x14ac:dyDescent="0.25">
      <c r="A26" s="243">
        <v>44582</v>
      </c>
      <c r="B26" s="265"/>
      <c r="C26" s="265"/>
      <c r="D26" s="266">
        <f t="shared" si="3"/>
        <v>0</v>
      </c>
      <c r="E26" s="267"/>
      <c r="F26" s="265"/>
      <c r="G26" s="266">
        <f t="shared" si="0"/>
        <v>0</v>
      </c>
      <c r="H26" s="267"/>
      <c r="I26" s="265"/>
      <c r="J26" s="266">
        <f t="shared" si="1"/>
        <v>0</v>
      </c>
      <c r="K26" s="268"/>
      <c r="L26" s="268"/>
      <c r="M26" s="269"/>
      <c r="N26" s="251">
        <f t="shared" si="2"/>
        <v>0</v>
      </c>
      <c r="O26" s="270"/>
    </row>
    <row r="27" spans="1:15" ht="15" x14ac:dyDescent="0.25">
      <c r="A27" s="257">
        <v>44583</v>
      </c>
      <c r="B27" s="258"/>
      <c r="C27" s="258"/>
      <c r="D27" s="259">
        <f t="shared" si="3"/>
        <v>0</v>
      </c>
      <c r="E27" s="260"/>
      <c r="F27" s="258"/>
      <c r="G27" s="259">
        <f t="shared" si="0"/>
        <v>0</v>
      </c>
      <c r="H27" s="260"/>
      <c r="I27" s="258"/>
      <c r="J27" s="259">
        <f t="shared" si="1"/>
        <v>0</v>
      </c>
      <c r="K27" s="261"/>
      <c r="L27" s="261"/>
      <c r="M27" s="262"/>
      <c r="N27" s="263">
        <f t="shared" si="2"/>
        <v>0</v>
      </c>
      <c r="O27" s="264"/>
    </row>
    <row r="28" spans="1:15" ht="15" x14ac:dyDescent="0.25">
      <c r="A28" s="257">
        <v>44584</v>
      </c>
      <c r="B28" s="258"/>
      <c r="C28" s="258"/>
      <c r="D28" s="259">
        <f t="shared" si="3"/>
        <v>0</v>
      </c>
      <c r="E28" s="260"/>
      <c r="F28" s="258"/>
      <c r="G28" s="259">
        <f t="shared" si="0"/>
        <v>0</v>
      </c>
      <c r="H28" s="260"/>
      <c r="I28" s="258"/>
      <c r="J28" s="259">
        <f t="shared" si="1"/>
        <v>0</v>
      </c>
      <c r="K28" s="261"/>
      <c r="L28" s="261"/>
      <c r="M28" s="262"/>
      <c r="N28" s="263">
        <f t="shared" si="2"/>
        <v>0</v>
      </c>
      <c r="O28" s="264"/>
    </row>
    <row r="29" spans="1:15" ht="15" x14ac:dyDescent="0.25">
      <c r="A29" s="243">
        <v>44585</v>
      </c>
      <c r="B29" s="265"/>
      <c r="C29" s="265"/>
      <c r="D29" s="266">
        <f t="shared" si="3"/>
        <v>0</v>
      </c>
      <c r="E29" s="267"/>
      <c r="F29" s="265"/>
      <c r="G29" s="266">
        <f t="shared" si="0"/>
        <v>0</v>
      </c>
      <c r="H29" s="267"/>
      <c r="I29" s="265"/>
      <c r="J29" s="266">
        <f t="shared" si="1"/>
        <v>0</v>
      </c>
      <c r="K29" s="268"/>
      <c r="L29" s="268"/>
      <c r="M29" s="269"/>
      <c r="N29" s="251">
        <f t="shared" si="2"/>
        <v>0</v>
      </c>
      <c r="O29" s="270"/>
    </row>
    <row r="30" spans="1:15" ht="15" x14ac:dyDescent="0.25">
      <c r="A30" s="243">
        <v>44586</v>
      </c>
      <c r="B30" s="265"/>
      <c r="C30" s="265"/>
      <c r="D30" s="266">
        <f t="shared" si="3"/>
        <v>0</v>
      </c>
      <c r="E30" s="267"/>
      <c r="F30" s="265"/>
      <c r="G30" s="266">
        <f t="shared" si="0"/>
        <v>0</v>
      </c>
      <c r="H30" s="267"/>
      <c r="I30" s="265"/>
      <c r="J30" s="266">
        <f t="shared" si="1"/>
        <v>0</v>
      </c>
      <c r="K30" s="268"/>
      <c r="L30" s="268"/>
      <c r="M30" s="269"/>
      <c r="N30" s="251">
        <f t="shared" si="2"/>
        <v>0</v>
      </c>
      <c r="O30" s="270"/>
    </row>
    <row r="31" spans="1:15" ht="15" x14ac:dyDescent="0.25">
      <c r="A31" s="243">
        <v>44587</v>
      </c>
      <c r="B31" s="265"/>
      <c r="C31" s="265"/>
      <c r="D31" s="266">
        <f t="shared" si="3"/>
        <v>0</v>
      </c>
      <c r="E31" s="267"/>
      <c r="F31" s="265"/>
      <c r="G31" s="266">
        <f t="shared" si="0"/>
        <v>0</v>
      </c>
      <c r="H31" s="267"/>
      <c r="I31" s="265"/>
      <c r="J31" s="266">
        <f t="shared" si="1"/>
        <v>0</v>
      </c>
      <c r="K31" s="268"/>
      <c r="L31" s="268"/>
      <c r="M31" s="269"/>
      <c r="N31" s="251">
        <f t="shared" si="2"/>
        <v>0</v>
      </c>
      <c r="O31" s="270"/>
    </row>
    <row r="32" spans="1:15" ht="15" x14ac:dyDescent="0.25">
      <c r="A32" s="243">
        <v>44588</v>
      </c>
      <c r="B32" s="265"/>
      <c r="C32" s="265"/>
      <c r="D32" s="266">
        <f t="shared" si="3"/>
        <v>0</v>
      </c>
      <c r="E32" s="267"/>
      <c r="F32" s="265"/>
      <c r="G32" s="266">
        <f t="shared" si="0"/>
        <v>0</v>
      </c>
      <c r="H32" s="267"/>
      <c r="I32" s="265"/>
      <c r="J32" s="266">
        <f t="shared" si="1"/>
        <v>0</v>
      </c>
      <c r="K32" s="268"/>
      <c r="L32" s="268"/>
      <c r="M32" s="269"/>
      <c r="N32" s="251">
        <f t="shared" si="2"/>
        <v>0</v>
      </c>
      <c r="O32" s="270"/>
    </row>
    <row r="33" spans="1:15" ht="15" x14ac:dyDescent="0.25">
      <c r="A33" s="243">
        <v>44589</v>
      </c>
      <c r="B33" s="265"/>
      <c r="C33" s="265"/>
      <c r="D33" s="266">
        <f>C33-B33</f>
        <v>0</v>
      </c>
      <c r="E33" s="267"/>
      <c r="F33" s="265"/>
      <c r="G33" s="266">
        <f t="shared" si="0"/>
        <v>0</v>
      </c>
      <c r="H33" s="267"/>
      <c r="I33" s="265"/>
      <c r="J33" s="266">
        <f t="shared" si="1"/>
        <v>0</v>
      </c>
      <c r="K33" s="268"/>
      <c r="L33" s="268"/>
      <c r="M33" s="269"/>
      <c r="N33" s="251">
        <f t="shared" si="2"/>
        <v>0</v>
      </c>
      <c r="O33" s="270"/>
    </row>
    <row r="34" spans="1:15" ht="15" x14ac:dyDescent="0.25">
      <c r="A34" s="257">
        <v>44590</v>
      </c>
      <c r="B34" s="258"/>
      <c r="C34" s="258"/>
      <c r="D34" s="259">
        <f t="shared" si="3"/>
        <v>0</v>
      </c>
      <c r="E34" s="260"/>
      <c r="F34" s="258"/>
      <c r="G34" s="259">
        <f t="shared" si="0"/>
        <v>0</v>
      </c>
      <c r="H34" s="260"/>
      <c r="I34" s="258"/>
      <c r="J34" s="259">
        <f t="shared" si="1"/>
        <v>0</v>
      </c>
      <c r="K34" s="261"/>
      <c r="L34" s="261"/>
      <c r="M34" s="262"/>
      <c r="N34" s="263">
        <f t="shared" si="2"/>
        <v>0</v>
      </c>
      <c r="O34" s="264"/>
    </row>
    <row r="35" spans="1:15" ht="15" x14ac:dyDescent="0.25">
      <c r="A35" s="257">
        <v>44591</v>
      </c>
      <c r="B35" s="258"/>
      <c r="C35" s="258"/>
      <c r="D35" s="259">
        <f t="shared" si="3"/>
        <v>0</v>
      </c>
      <c r="E35" s="260"/>
      <c r="F35" s="258"/>
      <c r="G35" s="259">
        <f t="shared" si="0"/>
        <v>0</v>
      </c>
      <c r="H35" s="260"/>
      <c r="I35" s="258"/>
      <c r="J35" s="259">
        <f t="shared" si="1"/>
        <v>0</v>
      </c>
      <c r="K35" s="261"/>
      <c r="L35" s="261"/>
      <c r="M35" s="262"/>
      <c r="N35" s="263">
        <f t="shared" si="2"/>
        <v>0</v>
      </c>
      <c r="O35" s="264"/>
    </row>
    <row r="36" spans="1:15" ht="15" x14ac:dyDescent="0.25">
      <c r="A36" s="243">
        <v>44592</v>
      </c>
      <c r="B36" s="265"/>
      <c r="C36" s="265"/>
      <c r="D36" s="266"/>
      <c r="E36" s="267"/>
      <c r="F36" s="265"/>
      <c r="G36" s="266"/>
      <c r="H36" s="267"/>
      <c r="I36" s="265"/>
      <c r="J36" s="265"/>
      <c r="K36" s="268"/>
      <c r="L36" s="268"/>
      <c r="M36" s="269"/>
      <c r="N36" s="273">
        <f t="shared" si="2"/>
        <v>0</v>
      </c>
      <c r="O36" s="270"/>
    </row>
    <row r="37" spans="1:15" ht="15.75" thickBot="1" x14ac:dyDescent="0.3">
      <c r="A37" s="181"/>
      <c r="B37" s="203"/>
      <c r="C37" s="203"/>
      <c r="D37" s="204"/>
      <c r="E37" s="205"/>
      <c r="F37" s="203"/>
      <c r="G37" s="204"/>
      <c r="H37" s="205"/>
      <c r="I37" s="203"/>
      <c r="J37" s="203"/>
      <c r="K37" s="206"/>
      <c r="L37" s="206"/>
      <c r="M37" s="207"/>
      <c r="N37" s="228"/>
      <c r="O37" s="208"/>
    </row>
    <row r="38" spans="1:15" ht="15.75" thickBot="1" x14ac:dyDescent="0.3">
      <c r="J38" s="222" t="s">
        <v>114</v>
      </c>
      <c r="K38" s="223"/>
      <c r="L38" s="223"/>
      <c r="M38" s="224"/>
      <c r="N38" s="229">
        <f>SUM(N7:N35)</f>
        <v>0.69791666666666674</v>
      </c>
    </row>
  </sheetData>
  <pageMargins left="0.70866141732283472" right="0.5118110236220472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4">
    <pageSetUpPr fitToPage="1"/>
  </sheetPr>
  <dimension ref="A1:AQ62"/>
  <sheetViews>
    <sheetView showGridLines="0" workbookViewId="0">
      <selection activeCell="AV29" sqref="AV29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</cols>
  <sheetData>
    <row r="1" spans="1:43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3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3" s="184" customFormat="1" ht="15.75" x14ac:dyDescent="0.25">
      <c r="A3" s="193" t="s">
        <v>115</v>
      </c>
      <c r="B3" s="286" t="str">
        <f>'06'!B4</f>
        <v>Juni</v>
      </c>
      <c r="C3" s="288"/>
      <c r="D3" s="283" t="s">
        <v>112</v>
      </c>
      <c r="E3" s="221"/>
      <c r="F3" s="221">
        <f>'06'!P4</f>
        <v>160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96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</row>
    <row r="4" spans="1:43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3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3" ht="15" x14ac:dyDescent="0.25">
      <c r="A6" s="394">
        <v>45444</v>
      </c>
      <c r="B6" s="381"/>
      <c r="C6" s="381"/>
      <c r="D6" s="382"/>
      <c r="E6" s="383"/>
      <c r="F6" s="384"/>
      <c r="G6" s="382"/>
      <c r="H6" s="385"/>
      <c r="I6" s="381"/>
      <c r="J6" s="382"/>
      <c r="K6" s="386"/>
      <c r="L6" s="386"/>
      <c r="M6" s="386"/>
      <c r="N6" s="387"/>
      <c r="O6" s="388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 t="shared" ref="V6" si="2">U6-T6</f>
        <v>0</v>
      </c>
      <c r="W6" s="355">
        <f t="shared" ref="W6" si="3">TIME(INT(E6),(E6-INT(E6))*100,0)</f>
        <v>0</v>
      </c>
      <c r="X6" s="355">
        <f t="shared" ref="X6" si="4">TIME(INT(F6),(F6-INT(F6))*100,0)</f>
        <v>0</v>
      </c>
      <c r="Y6" s="355">
        <f t="shared" ref="Y6" si="5">X6-W6</f>
        <v>0</v>
      </c>
      <c r="Z6" s="303">
        <f t="shared" ref="Z6" si="6">TIME(INT(H6),(H6-INT(H6))*100,0)</f>
        <v>0</v>
      </c>
      <c r="AA6" s="303">
        <f t="shared" ref="AA6" si="7">TIME(INT(I6),(I6-INT(I6))*100,0)</f>
        <v>0</v>
      </c>
      <c r="AB6" s="303">
        <f t="shared" ref="AB6" si="8">AA6-Z6</f>
        <v>0</v>
      </c>
      <c r="AC6" s="302">
        <f t="shared" ref="AC6" si="9">HOUR(V6)+MINUTE(V6)/100</f>
        <v>0</v>
      </c>
      <c r="AD6" s="302">
        <f t="shared" ref="AD6" si="10">HOUR(Y6)+MINUTE(Y6)/100</f>
        <v>0</v>
      </c>
      <c r="AE6" s="304">
        <f t="shared" ref="AE6" si="11">HOUR(AB6)+MINUTE(AB6)/100</f>
        <v>0</v>
      </c>
      <c r="AF6" s="364">
        <f t="shared" ref="AF6" si="12">SUM(AC6:AE6)</f>
        <v>0</v>
      </c>
      <c r="AG6" s="359">
        <f t="shared" ref="AG6" si="13">INT(AF6)</f>
        <v>0</v>
      </c>
      <c r="AH6" s="359">
        <f t="shared" ref="AH6" si="14">(AF6-AG6)*100</f>
        <v>0</v>
      </c>
      <c r="AI6" s="298">
        <f t="shared" ref="AI6" si="15">INT(AH6/60)</f>
        <v>0</v>
      </c>
      <c r="AJ6" s="359">
        <f t="shared" ref="AJ6" si="16">AG6+AI6</f>
        <v>0</v>
      </c>
      <c r="AK6" s="298">
        <f t="shared" ref="AK6" si="17">AH6-AI6*60</f>
        <v>0</v>
      </c>
      <c r="AL6" s="298">
        <f t="shared" ref="AL6" si="18">AJ6+AK6/100</f>
        <v>0</v>
      </c>
      <c r="AM6" s="298"/>
      <c r="AN6" s="298"/>
      <c r="AO6" s="298"/>
      <c r="AP6" s="298"/>
      <c r="AQ6" s="298"/>
    </row>
    <row r="7" spans="1:43" ht="15" x14ac:dyDescent="0.25">
      <c r="A7" s="394">
        <v>45445</v>
      </c>
      <c r="B7" s="381"/>
      <c r="C7" s="381"/>
      <c r="D7" s="382"/>
      <c r="E7" s="383"/>
      <c r="F7" s="384"/>
      <c r="G7" s="382"/>
      <c r="H7" s="385"/>
      <c r="I7" s="381"/>
      <c r="J7" s="382"/>
      <c r="K7" s="386"/>
      <c r="L7" s="386"/>
      <c r="M7" s="386"/>
      <c r="N7" s="387"/>
      <c r="O7" s="388"/>
      <c r="P7" s="301"/>
      <c r="Q7" s="298"/>
      <c r="R7" s="298"/>
      <c r="S7" s="298"/>
      <c r="T7" s="354">
        <f t="shared" ref="T7" si="19">TIME(INT(B7),(B7-INT(B7))*100,0)</f>
        <v>0</v>
      </c>
      <c r="U7" s="354">
        <f t="shared" ref="U7" si="20">TIME(INT(C7),(C7-INT(C7))*100,0)</f>
        <v>0</v>
      </c>
      <c r="V7" s="354">
        <f t="shared" ref="V7" si="21">U7-T7</f>
        <v>0</v>
      </c>
      <c r="W7" s="355">
        <f t="shared" ref="W7" si="22">TIME(INT(E7),(E7-INT(E7))*100,0)</f>
        <v>0</v>
      </c>
      <c r="X7" s="355">
        <f t="shared" ref="X7" si="23">TIME(INT(F7),(F7-INT(F7))*100,0)</f>
        <v>0</v>
      </c>
      <c r="Y7" s="355">
        <f t="shared" ref="Y7" si="24">X7-W7</f>
        <v>0</v>
      </c>
      <c r="Z7" s="303">
        <f t="shared" ref="Z7" si="25">TIME(INT(H7),(H7-INT(H7))*100,0)</f>
        <v>0</v>
      </c>
      <c r="AA7" s="303">
        <f t="shared" ref="AA7" si="26">TIME(INT(I7),(I7-INT(I7))*100,0)</f>
        <v>0</v>
      </c>
      <c r="AB7" s="303">
        <f t="shared" ref="AB7" si="27">AA7-Z7</f>
        <v>0</v>
      </c>
      <c r="AC7" s="302">
        <f t="shared" ref="AC7" si="28">HOUR(V7)+MINUTE(V7)/100</f>
        <v>0</v>
      </c>
      <c r="AD7" s="302">
        <f t="shared" ref="AD7" si="29">HOUR(Y7)+MINUTE(Y7)/100</f>
        <v>0</v>
      </c>
      <c r="AE7" s="304">
        <f t="shared" ref="AE7" si="30">HOUR(AB7)+MINUTE(AB7)/100</f>
        <v>0</v>
      </c>
      <c r="AF7" s="364">
        <f t="shared" ref="AF7" si="31">SUM(AC7:AE7)</f>
        <v>0</v>
      </c>
      <c r="AG7" s="359">
        <f t="shared" ref="AG7" si="32">INT(AF7)</f>
        <v>0</v>
      </c>
      <c r="AH7" s="359">
        <f t="shared" ref="AH7" si="33">(AF7-AG7)*100</f>
        <v>0</v>
      </c>
      <c r="AI7" s="298">
        <f t="shared" ref="AI7" si="34">INT(AH7/60)</f>
        <v>0</v>
      </c>
      <c r="AJ7" s="359">
        <f t="shared" ref="AJ7" si="35">AG7+AI7</f>
        <v>0</v>
      </c>
      <c r="AK7" s="298">
        <f t="shared" ref="AK7" si="36">AH7-AI7*60</f>
        <v>0</v>
      </c>
      <c r="AL7" s="298">
        <f t="shared" ref="AL7" si="37">AJ7+AK7/100</f>
        <v>0</v>
      </c>
      <c r="AM7" s="298"/>
      <c r="AN7" s="298"/>
      <c r="AO7" s="298"/>
      <c r="AP7" s="298"/>
      <c r="AQ7" s="298"/>
    </row>
    <row r="8" spans="1:43" ht="15" x14ac:dyDescent="0.25">
      <c r="A8" s="338">
        <v>45446</v>
      </c>
      <c r="B8" s="312"/>
      <c r="C8" s="312"/>
      <c r="D8" s="339">
        <f t="shared" ref="D8:D33" si="38">AC8</f>
        <v>0</v>
      </c>
      <c r="E8" s="340"/>
      <c r="F8" s="311"/>
      <c r="G8" s="339">
        <f t="shared" ref="G8:G33" si="39">AD8</f>
        <v>0</v>
      </c>
      <c r="H8" s="341"/>
      <c r="I8" s="312"/>
      <c r="J8" s="339">
        <f t="shared" ref="J8:J33" si="40">AE8</f>
        <v>0</v>
      </c>
      <c r="K8" s="342"/>
      <c r="L8" s="342"/>
      <c r="M8" s="342"/>
      <c r="N8" s="343">
        <f t="shared" ref="N8:N33" si="41">AL8</f>
        <v>0</v>
      </c>
      <c r="O8" s="344"/>
      <c r="P8" s="298"/>
      <c r="Q8" s="298"/>
      <c r="R8" s="298"/>
      <c r="S8" s="298"/>
      <c r="T8" s="354">
        <f t="shared" ref="T8:U37" si="42">TIME(INT(B8),(B8-INT(B8))*100,0)</f>
        <v>0</v>
      </c>
      <c r="U8" s="354">
        <f t="shared" si="42"/>
        <v>0</v>
      </c>
      <c r="V8" s="354">
        <f t="shared" ref="V8:V37" si="43">U8-T8</f>
        <v>0</v>
      </c>
      <c r="W8" s="355">
        <f t="shared" ref="W8:X37" si="44">TIME(INT(E8),(E8-INT(E8))*100,0)</f>
        <v>0</v>
      </c>
      <c r="X8" s="355">
        <f t="shared" si="44"/>
        <v>0</v>
      </c>
      <c r="Y8" s="355">
        <f t="shared" ref="Y8:Y37" si="45">X8-W8</f>
        <v>0</v>
      </c>
      <c r="Z8" s="303">
        <f t="shared" ref="Z8:AA37" si="46">TIME(INT(H8),(H8-INT(H8))*100,0)</f>
        <v>0</v>
      </c>
      <c r="AA8" s="303">
        <f t="shared" si="46"/>
        <v>0</v>
      </c>
      <c r="AB8" s="303">
        <f t="shared" ref="AB8:AB37" si="47">AA8-Z8</f>
        <v>0</v>
      </c>
      <c r="AC8" s="302">
        <f t="shared" ref="AC8:AC37" si="48">HOUR(V8)+MINUTE(V8)/100</f>
        <v>0</v>
      </c>
      <c r="AD8" s="302">
        <f t="shared" ref="AD8:AD37" si="49">HOUR(Y8)+MINUTE(Y8)/100</f>
        <v>0</v>
      </c>
      <c r="AE8" s="304">
        <f t="shared" ref="AE8:AE37" si="50">HOUR(AB8)+MINUTE(AB8)/100</f>
        <v>0</v>
      </c>
      <c r="AF8" s="364">
        <f t="shared" ref="AF8:AF37" si="51">SUM(AC8:AE8)</f>
        <v>0</v>
      </c>
      <c r="AG8" s="359">
        <f t="shared" ref="AG8:AG37" si="52">INT(AF8)</f>
        <v>0</v>
      </c>
      <c r="AH8" s="359">
        <f t="shared" ref="AH8:AH37" si="53">(AF8-AG8)*100</f>
        <v>0</v>
      </c>
      <c r="AI8" s="298">
        <f t="shared" ref="AI8:AI37" si="54">INT(AH8/60)</f>
        <v>0</v>
      </c>
      <c r="AJ8" s="359">
        <f t="shared" ref="AJ8:AJ37" si="55">AG8+AI8</f>
        <v>0</v>
      </c>
      <c r="AK8" s="298">
        <f t="shared" ref="AK8:AK37" si="56">AH8-AI8*60</f>
        <v>0</v>
      </c>
      <c r="AL8" s="298">
        <f t="shared" ref="AL8:AL37" si="57">AJ8+AK8/100</f>
        <v>0</v>
      </c>
      <c r="AM8" s="298"/>
      <c r="AN8" s="298"/>
      <c r="AO8" s="298"/>
      <c r="AP8" s="298"/>
      <c r="AQ8" s="298"/>
    </row>
    <row r="9" spans="1:43" ht="15" x14ac:dyDescent="0.25">
      <c r="A9" s="338">
        <v>45447</v>
      </c>
      <c r="B9" s="312"/>
      <c r="C9" s="312"/>
      <c r="D9" s="339">
        <f t="shared" si="38"/>
        <v>0</v>
      </c>
      <c r="E9" s="340"/>
      <c r="F9" s="311"/>
      <c r="G9" s="339">
        <f t="shared" si="39"/>
        <v>0</v>
      </c>
      <c r="H9" s="341"/>
      <c r="I9" s="312"/>
      <c r="J9" s="339">
        <f t="shared" si="40"/>
        <v>0</v>
      </c>
      <c r="K9" s="342"/>
      <c r="L9" s="342"/>
      <c r="M9" s="342"/>
      <c r="N9" s="343">
        <f t="shared" si="41"/>
        <v>0</v>
      </c>
      <c r="O9" s="344"/>
      <c r="P9" s="298"/>
      <c r="Q9" s="298"/>
      <c r="R9" s="298"/>
      <c r="S9" s="298"/>
      <c r="T9" s="354">
        <f t="shared" si="42"/>
        <v>0</v>
      </c>
      <c r="U9" s="354">
        <f t="shared" si="42"/>
        <v>0</v>
      </c>
      <c r="V9" s="354">
        <f t="shared" si="43"/>
        <v>0</v>
      </c>
      <c r="W9" s="355">
        <f t="shared" si="44"/>
        <v>0</v>
      </c>
      <c r="X9" s="355">
        <f t="shared" si="44"/>
        <v>0</v>
      </c>
      <c r="Y9" s="355">
        <f t="shared" si="45"/>
        <v>0</v>
      </c>
      <c r="Z9" s="303">
        <f t="shared" si="46"/>
        <v>0</v>
      </c>
      <c r="AA9" s="303">
        <f t="shared" si="46"/>
        <v>0</v>
      </c>
      <c r="AB9" s="303">
        <f t="shared" si="47"/>
        <v>0</v>
      </c>
      <c r="AC9" s="302">
        <f t="shared" si="48"/>
        <v>0</v>
      </c>
      <c r="AD9" s="302">
        <f t="shared" si="49"/>
        <v>0</v>
      </c>
      <c r="AE9" s="304">
        <f t="shared" si="50"/>
        <v>0</v>
      </c>
      <c r="AF9" s="364">
        <f>SUM(AC9:AE9)</f>
        <v>0</v>
      </c>
      <c r="AG9" s="359">
        <f>INT(AF9)</f>
        <v>0</v>
      </c>
      <c r="AH9" s="359">
        <f t="shared" si="53"/>
        <v>0</v>
      </c>
      <c r="AI9" s="298">
        <f t="shared" si="54"/>
        <v>0</v>
      </c>
      <c r="AJ9" s="359">
        <f t="shared" si="55"/>
        <v>0</v>
      </c>
      <c r="AK9" s="298">
        <f t="shared" si="56"/>
        <v>0</v>
      </c>
      <c r="AL9" s="298">
        <f t="shared" si="57"/>
        <v>0</v>
      </c>
      <c r="AM9" s="298"/>
      <c r="AN9" s="298"/>
      <c r="AO9" s="298"/>
      <c r="AP9" s="298"/>
      <c r="AQ9" s="298"/>
    </row>
    <row r="10" spans="1:43" ht="15" x14ac:dyDescent="0.25">
      <c r="A10" s="338">
        <v>45448</v>
      </c>
      <c r="B10" s="312"/>
      <c r="C10" s="312"/>
      <c r="D10" s="339">
        <f t="shared" si="38"/>
        <v>0</v>
      </c>
      <c r="E10" s="340"/>
      <c r="F10" s="311"/>
      <c r="G10" s="339">
        <f t="shared" si="39"/>
        <v>0</v>
      </c>
      <c r="H10" s="341"/>
      <c r="I10" s="312"/>
      <c r="J10" s="339">
        <f t="shared" si="40"/>
        <v>0</v>
      </c>
      <c r="K10" s="342"/>
      <c r="L10" s="342"/>
      <c r="M10" s="342"/>
      <c r="N10" s="343">
        <f t="shared" si="41"/>
        <v>0</v>
      </c>
      <c r="O10" s="344"/>
      <c r="P10" s="298"/>
      <c r="Q10" s="298"/>
      <c r="R10" s="298"/>
      <c r="S10" s="298"/>
      <c r="T10" s="354">
        <f t="shared" si="42"/>
        <v>0</v>
      </c>
      <c r="U10" s="354">
        <f t="shared" si="42"/>
        <v>0</v>
      </c>
      <c r="V10" s="354">
        <f t="shared" si="43"/>
        <v>0</v>
      </c>
      <c r="W10" s="355">
        <f t="shared" si="44"/>
        <v>0</v>
      </c>
      <c r="X10" s="355">
        <f t="shared" si="44"/>
        <v>0</v>
      </c>
      <c r="Y10" s="355">
        <f t="shared" si="45"/>
        <v>0</v>
      </c>
      <c r="Z10" s="303">
        <f t="shared" si="46"/>
        <v>0</v>
      </c>
      <c r="AA10" s="303">
        <f t="shared" si="46"/>
        <v>0</v>
      </c>
      <c r="AB10" s="303">
        <f t="shared" si="47"/>
        <v>0</v>
      </c>
      <c r="AC10" s="302">
        <f t="shared" si="48"/>
        <v>0</v>
      </c>
      <c r="AD10" s="302">
        <f t="shared" si="49"/>
        <v>0</v>
      </c>
      <c r="AE10" s="304">
        <f t="shared" si="50"/>
        <v>0</v>
      </c>
      <c r="AF10" s="364">
        <f t="shared" si="51"/>
        <v>0</v>
      </c>
      <c r="AG10" s="359">
        <f t="shared" si="52"/>
        <v>0</v>
      </c>
      <c r="AH10" s="359">
        <f t="shared" si="53"/>
        <v>0</v>
      </c>
      <c r="AI10" s="298">
        <f t="shared" si="54"/>
        <v>0</v>
      </c>
      <c r="AJ10" s="359">
        <f t="shared" si="55"/>
        <v>0</v>
      </c>
      <c r="AK10" s="298">
        <f t="shared" si="56"/>
        <v>0</v>
      </c>
      <c r="AL10" s="298">
        <f t="shared" si="57"/>
        <v>0</v>
      </c>
      <c r="AM10" s="298"/>
      <c r="AN10" s="298"/>
      <c r="AO10" s="298"/>
      <c r="AP10" s="298"/>
      <c r="AQ10" s="298"/>
    </row>
    <row r="11" spans="1:43" ht="15" x14ac:dyDescent="0.25">
      <c r="A11" s="338">
        <v>45449</v>
      </c>
      <c r="B11" s="312"/>
      <c r="C11" s="312"/>
      <c r="D11" s="339">
        <f t="shared" si="38"/>
        <v>0</v>
      </c>
      <c r="E11" s="340"/>
      <c r="F11" s="311"/>
      <c r="G11" s="339">
        <f t="shared" si="39"/>
        <v>0</v>
      </c>
      <c r="H11" s="341"/>
      <c r="I11" s="312"/>
      <c r="J11" s="339">
        <f t="shared" si="40"/>
        <v>0</v>
      </c>
      <c r="K11" s="342"/>
      <c r="L11" s="342"/>
      <c r="M11" s="342"/>
      <c r="N11" s="343">
        <f t="shared" si="41"/>
        <v>0</v>
      </c>
      <c r="O11" s="344"/>
      <c r="P11" s="298"/>
      <c r="Q11" s="298"/>
      <c r="R11" s="298"/>
      <c r="S11" s="298"/>
      <c r="T11" s="354">
        <f t="shared" si="42"/>
        <v>0</v>
      </c>
      <c r="U11" s="354">
        <f t="shared" si="42"/>
        <v>0</v>
      </c>
      <c r="V11" s="354">
        <f t="shared" si="43"/>
        <v>0</v>
      </c>
      <c r="W11" s="355">
        <f t="shared" si="44"/>
        <v>0</v>
      </c>
      <c r="X11" s="355">
        <f t="shared" si="44"/>
        <v>0</v>
      </c>
      <c r="Y11" s="355">
        <f t="shared" si="45"/>
        <v>0</v>
      </c>
      <c r="Z11" s="303">
        <f t="shared" si="46"/>
        <v>0</v>
      </c>
      <c r="AA11" s="303">
        <f t="shared" si="46"/>
        <v>0</v>
      </c>
      <c r="AB11" s="303">
        <f t="shared" si="47"/>
        <v>0</v>
      </c>
      <c r="AC11" s="302">
        <f t="shared" si="48"/>
        <v>0</v>
      </c>
      <c r="AD11" s="302">
        <f t="shared" si="49"/>
        <v>0</v>
      </c>
      <c r="AE11" s="304">
        <f t="shared" si="50"/>
        <v>0</v>
      </c>
      <c r="AF11" s="364">
        <f t="shared" si="51"/>
        <v>0</v>
      </c>
      <c r="AG11" s="359">
        <f t="shared" si="52"/>
        <v>0</v>
      </c>
      <c r="AH11" s="359">
        <f t="shared" si="53"/>
        <v>0</v>
      </c>
      <c r="AI11" s="298">
        <f t="shared" si="54"/>
        <v>0</v>
      </c>
      <c r="AJ11" s="359">
        <f t="shared" si="55"/>
        <v>0</v>
      </c>
      <c r="AK11" s="298">
        <f t="shared" si="56"/>
        <v>0</v>
      </c>
      <c r="AL11" s="298">
        <f t="shared" si="57"/>
        <v>0</v>
      </c>
      <c r="AM11" s="298"/>
      <c r="AN11" s="298"/>
      <c r="AO11" s="298"/>
      <c r="AP11" s="298"/>
      <c r="AQ11" s="298"/>
    </row>
    <row r="12" spans="1:43" s="170" customFormat="1" ht="13.5" customHeight="1" x14ac:dyDescent="0.25">
      <c r="A12" s="338">
        <v>45450</v>
      </c>
      <c r="B12" s="312"/>
      <c r="C12" s="312"/>
      <c r="D12" s="339">
        <f t="shared" si="38"/>
        <v>0</v>
      </c>
      <c r="E12" s="340"/>
      <c r="F12" s="311"/>
      <c r="G12" s="339">
        <f t="shared" si="39"/>
        <v>0</v>
      </c>
      <c r="H12" s="341"/>
      <c r="I12" s="312"/>
      <c r="J12" s="339">
        <f t="shared" si="40"/>
        <v>0</v>
      </c>
      <c r="K12" s="342"/>
      <c r="L12" s="342"/>
      <c r="M12" s="342"/>
      <c r="N12" s="343">
        <f t="shared" si="41"/>
        <v>0</v>
      </c>
      <c r="O12" s="344"/>
      <c r="P12" s="305"/>
      <c r="Q12" s="305"/>
      <c r="R12" s="305"/>
      <c r="S12" s="305"/>
      <c r="T12" s="354">
        <f t="shared" si="42"/>
        <v>0</v>
      </c>
      <c r="U12" s="354">
        <f t="shared" si="42"/>
        <v>0</v>
      </c>
      <c r="V12" s="354">
        <f t="shared" si="43"/>
        <v>0</v>
      </c>
      <c r="W12" s="355">
        <f t="shared" si="44"/>
        <v>0</v>
      </c>
      <c r="X12" s="355">
        <f t="shared" si="44"/>
        <v>0</v>
      </c>
      <c r="Y12" s="355">
        <f t="shared" si="45"/>
        <v>0</v>
      </c>
      <c r="Z12" s="303">
        <f t="shared" si="46"/>
        <v>0</v>
      </c>
      <c r="AA12" s="303">
        <f t="shared" si="46"/>
        <v>0</v>
      </c>
      <c r="AB12" s="303">
        <f t="shared" si="47"/>
        <v>0</v>
      </c>
      <c r="AC12" s="302">
        <f t="shared" si="48"/>
        <v>0</v>
      </c>
      <c r="AD12" s="302">
        <f t="shared" si="49"/>
        <v>0</v>
      </c>
      <c r="AE12" s="304">
        <f t="shared" si="50"/>
        <v>0</v>
      </c>
      <c r="AF12" s="364">
        <f t="shared" si="51"/>
        <v>0</v>
      </c>
      <c r="AG12" s="359">
        <f t="shared" si="52"/>
        <v>0</v>
      </c>
      <c r="AH12" s="359">
        <f t="shared" si="53"/>
        <v>0</v>
      </c>
      <c r="AI12" s="298">
        <f t="shared" si="54"/>
        <v>0</v>
      </c>
      <c r="AJ12" s="359">
        <f t="shared" si="55"/>
        <v>0</v>
      </c>
      <c r="AK12" s="298">
        <f t="shared" si="56"/>
        <v>0</v>
      </c>
      <c r="AL12" s="298">
        <f t="shared" si="57"/>
        <v>0</v>
      </c>
      <c r="AM12" s="305"/>
      <c r="AN12" s="305"/>
      <c r="AO12" s="305"/>
      <c r="AP12" s="305"/>
      <c r="AQ12" s="305"/>
    </row>
    <row r="13" spans="1:43" ht="15" x14ac:dyDescent="0.25">
      <c r="A13" s="394">
        <v>45451</v>
      </c>
      <c r="B13" s="381"/>
      <c r="C13" s="381"/>
      <c r="D13" s="382"/>
      <c r="E13" s="383"/>
      <c r="F13" s="384"/>
      <c r="G13" s="382"/>
      <c r="H13" s="385"/>
      <c r="I13" s="381"/>
      <c r="J13" s="382"/>
      <c r="K13" s="386"/>
      <c r="L13" s="386"/>
      <c r="M13" s="386"/>
      <c r="N13" s="387"/>
      <c r="O13" s="388"/>
      <c r="P13" s="298"/>
      <c r="Q13" s="298"/>
      <c r="R13" s="298"/>
      <c r="S13" s="298"/>
      <c r="T13" s="354">
        <f t="shared" si="42"/>
        <v>0</v>
      </c>
      <c r="U13" s="354">
        <f t="shared" si="42"/>
        <v>0</v>
      </c>
      <c r="V13" s="354">
        <f t="shared" si="43"/>
        <v>0</v>
      </c>
      <c r="W13" s="355">
        <f t="shared" si="44"/>
        <v>0</v>
      </c>
      <c r="X13" s="355">
        <f t="shared" si="44"/>
        <v>0</v>
      </c>
      <c r="Y13" s="355">
        <f t="shared" si="45"/>
        <v>0</v>
      </c>
      <c r="Z13" s="303">
        <f t="shared" si="46"/>
        <v>0</v>
      </c>
      <c r="AA13" s="303">
        <f t="shared" si="46"/>
        <v>0</v>
      </c>
      <c r="AB13" s="303">
        <f t="shared" si="47"/>
        <v>0</v>
      </c>
      <c r="AC13" s="302">
        <f t="shared" si="48"/>
        <v>0</v>
      </c>
      <c r="AD13" s="302">
        <f t="shared" si="49"/>
        <v>0</v>
      </c>
      <c r="AE13" s="304">
        <f t="shared" si="50"/>
        <v>0</v>
      </c>
      <c r="AF13" s="364">
        <f t="shared" si="51"/>
        <v>0</v>
      </c>
      <c r="AG13" s="359">
        <f t="shared" si="52"/>
        <v>0</v>
      </c>
      <c r="AH13" s="359">
        <f t="shared" si="53"/>
        <v>0</v>
      </c>
      <c r="AI13" s="298">
        <f t="shared" si="54"/>
        <v>0</v>
      </c>
      <c r="AJ13" s="359">
        <f t="shared" si="55"/>
        <v>0</v>
      </c>
      <c r="AK13" s="298">
        <f t="shared" si="56"/>
        <v>0</v>
      </c>
      <c r="AL13" s="298">
        <f t="shared" si="57"/>
        <v>0</v>
      </c>
      <c r="AM13" s="298"/>
      <c r="AN13" s="298"/>
      <c r="AO13" s="298"/>
      <c r="AP13" s="298"/>
      <c r="AQ13" s="298"/>
    </row>
    <row r="14" spans="1:43" ht="15" x14ac:dyDescent="0.25">
      <c r="A14" s="394">
        <v>45452</v>
      </c>
      <c r="B14" s="381"/>
      <c r="C14" s="381"/>
      <c r="D14" s="382"/>
      <c r="E14" s="383"/>
      <c r="F14" s="384"/>
      <c r="G14" s="382"/>
      <c r="H14" s="385"/>
      <c r="I14" s="381"/>
      <c r="J14" s="382"/>
      <c r="K14" s="386"/>
      <c r="L14" s="386"/>
      <c r="M14" s="386"/>
      <c r="N14" s="387"/>
      <c r="O14" s="388"/>
      <c r="P14" s="298"/>
      <c r="Q14" s="298"/>
      <c r="R14" s="298"/>
      <c r="S14" s="298"/>
      <c r="T14" s="354">
        <f t="shared" si="42"/>
        <v>0</v>
      </c>
      <c r="U14" s="354">
        <f t="shared" si="42"/>
        <v>0</v>
      </c>
      <c r="V14" s="354">
        <f t="shared" si="43"/>
        <v>0</v>
      </c>
      <c r="W14" s="355">
        <f t="shared" si="44"/>
        <v>0</v>
      </c>
      <c r="X14" s="355">
        <f t="shared" si="44"/>
        <v>0</v>
      </c>
      <c r="Y14" s="355">
        <f t="shared" si="45"/>
        <v>0</v>
      </c>
      <c r="Z14" s="303">
        <f t="shared" si="46"/>
        <v>0</v>
      </c>
      <c r="AA14" s="303">
        <f t="shared" si="46"/>
        <v>0</v>
      </c>
      <c r="AB14" s="303">
        <f t="shared" si="47"/>
        <v>0</v>
      </c>
      <c r="AC14" s="302">
        <f t="shared" si="48"/>
        <v>0</v>
      </c>
      <c r="AD14" s="302">
        <f t="shared" si="49"/>
        <v>0</v>
      </c>
      <c r="AE14" s="304">
        <f t="shared" si="50"/>
        <v>0</v>
      </c>
      <c r="AF14" s="364">
        <f t="shared" si="51"/>
        <v>0</v>
      </c>
      <c r="AG14" s="359">
        <f t="shared" si="52"/>
        <v>0</v>
      </c>
      <c r="AH14" s="359">
        <f t="shared" si="53"/>
        <v>0</v>
      </c>
      <c r="AI14" s="298">
        <f t="shared" si="54"/>
        <v>0</v>
      </c>
      <c r="AJ14" s="359">
        <f t="shared" si="55"/>
        <v>0</v>
      </c>
      <c r="AK14" s="298">
        <f t="shared" si="56"/>
        <v>0</v>
      </c>
      <c r="AL14" s="298">
        <f t="shared" si="57"/>
        <v>0</v>
      </c>
      <c r="AM14" s="298"/>
      <c r="AN14" s="298"/>
      <c r="AO14" s="298"/>
      <c r="AP14" s="298"/>
      <c r="AQ14" s="298"/>
    </row>
    <row r="15" spans="1:43" ht="15" x14ac:dyDescent="0.25">
      <c r="A15" s="338">
        <v>45453</v>
      </c>
      <c r="B15" s="312"/>
      <c r="C15" s="312"/>
      <c r="D15" s="339">
        <f t="shared" si="38"/>
        <v>0</v>
      </c>
      <c r="E15" s="340"/>
      <c r="F15" s="311"/>
      <c r="G15" s="339">
        <f t="shared" si="39"/>
        <v>0</v>
      </c>
      <c r="H15" s="341"/>
      <c r="I15" s="312"/>
      <c r="J15" s="339">
        <f t="shared" si="40"/>
        <v>0</v>
      </c>
      <c r="K15" s="342"/>
      <c r="L15" s="342"/>
      <c r="M15" s="342"/>
      <c r="N15" s="343">
        <f t="shared" si="41"/>
        <v>0</v>
      </c>
      <c r="O15" s="344"/>
      <c r="P15" s="298"/>
      <c r="Q15" s="298"/>
      <c r="R15" s="298"/>
      <c r="S15" s="298"/>
      <c r="T15" s="354">
        <f t="shared" si="42"/>
        <v>0</v>
      </c>
      <c r="U15" s="354">
        <f t="shared" si="42"/>
        <v>0</v>
      </c>
      <c r="V15" s="354">
        <f t="shared" si="43"/>
        <v>0</v>
      </c>
      <c r="W15" s="355">
        <f t="shared" si="44"/>
        <v>0</v>
      </c>
      <c r="X15" s="355">
        <f t="shared" si="44"/>
        <v>0</v>
      </c>
      <c r="Y15" s="355">
        <f t="shared" si="45"/>
        <v>0</v>
      </c>
      <c r="Z15" s="303">
        <f t="shared" si="46"/>
        <v>0</v>
      </c>
      <c r="AA15" s="303">
        <f t="shared" si="46"/>
        <v>0</v>
      </c>
      <c r="AB15" s="303">
        <f t="shared" si="47"/>
        <v>0</v>
      </c>
      <c r="AC15" s="302">
        <f t="shared" si="48"/>
        <v>0</v>
      </c>
      <c r="AD15" s="302">
        <f t="shared" si="49"/>
        <v>0</v>
      </c>
      <c r="AE15" s="304">
        <f t="shared" si="50"/>
        <v>0</v>
      </c>
      <c r="AF15" s="364">
        <f t="shared" si="51"/>
        <v>0</v>
      </c>
      <c r="AG15" s="359">
        <f t="shared" si="52"/>
        <v>0</v>
      </c>
      <c r="AH15" s="359">
        <f t="shared" si="53"/>
        <v>0</v>
      </c>
      <c r="AI15" s="298">
        <f t="shared" si="54"/>
        <v>0</v>
      </c>
      <c r="AJ15" s="359">
        <f t="shared" si="55"/>
        <v>0</v>
      </c>
      <c r="AK15" s="298">
        <f t="shared" si="56"/>
        <v>0</v>
      </c>
      <c r="AL15" s="298">
        <f t="shared" si="57"/>
        <v>0</v>
      </c>
      <c r="AM15" s="298"/>
      <c r="AN15" s="298"/>
      <c r="AO15" s="298"/>
      <c r="AP15" s="298"/>
      <c r="AQ15" s="298"/>
    </row>
    <row r="16" spans="1:43" ht="15" x14ac:dyDescent="0.25">
      <c r="A16" s="338">
        <v>45454</v>
      </c>
      <c r="B16" s="312"/>
      <c r="C16" s="312"/>
      <c r="D16" s="339">
        <f t="shared" si="38"/>
        <v>0</v>
      </c>
      <c r="E16" s="340"/>
      <c r="F16" s="311"/>
      <c r="G16" s="339">
        <f t="shared" si="39"/>
        <v>0</v>
      </c>
      <c r="H16" s="341"/>
      <c r="I16" s="312"/>
      <c r="J16" s="339">
        <f t="shared" si="40"/>
        <v>0</v>
      </c>
      <c r="K16" s="342"/>
      <c r="L16" s="342"/>
      <c r="M16" s="342"/>
      <c r="N16" s="343">
        <f t="shared" si="41"/>
        <v>0</v>
      </c>
      <c r="O16" s="344"/>
      <c r="P16" s="298"/>
      <c r="Q16" s="298"/>
      <c r="R16" s="298"/>
      <c r="S16" s="298"/>
      <c r="T16" s="354">
        <f t="shared" si="42"/>
        <v>0</v>
      </c>
      <c r="U16" s="354">
        <f t="shared" si="42"/>
        <v>0</v>
      </c>
      <c r="V16" s="354">
        <f t="shared" si="43"/>
        <v>0</v>
      </c>
      <c r="W16" s="355">
        <f t="shared" si="44"/>
        <v>0</v>
      </c>
      <c r="X16" s="355">
        <f t="shared" si="44"/>
        <v>0</v>
      </c>
      <c r="Y16" s="355">
        <f t="shared" si="45"/>
        <v>0</v>
      </c>
      <c r="Z16" s="303">
        <f t="shared" si="46"/>
        <v>0</v>
      </c>
      <c r="AA16" s="303">
        <f t="shared" si="46"/>
        <v>0</v>
      </c>
      <c r="AB16" s="303">
        <f t="shared" si="47"/>
        <v>0</v>
      </c>
      <c r="AC16" s="302">
        <f t="shared" si="48"/>
        <v>0</v>
      </c>
      <c r="AD16" s="302">
        <f t="shared" si="49"/>
        <v>0</v>
      </c>
      <c r="AE16" s="304">
        <f t="shared" si="50"/>
        <v>0</v>
      </c>
      <c r="AF16" s="364">
        <f t="shared" si="51"/>
        <v>0</v>
      </c>
      <c r="AG16" s="359">
        <f t="shared" si="52"/>
        <v>0</v>
      </c>
      <c r="AH16" s="359">
        <f t="shared" si="53"/>
        <v>0</v>
      </c>
      <c r="AI16" s="298">
        <f t="shared" si="54"/>
        <v>0</v>
      </c>
      <c r="AJ16" s="359">
        <f t="shared" si="55"/>
        <v>0</v>
      </c>
      <c r="AK16" s="298">
        <f t="shared" si="56"/>
        <v>0</v>
      </c>
      <c r="AL16" s="298">
        <f t="shared" si="57"/>
        <v>0</v>
      </c>
      <c r="AM16" s="298"/>
      <c r="AN16" s="298"/>
      <c r="AO16" s="298"/>
      <c r="AP16" s="298"/>
      <c r="AQ16" s="298"/>
    </row>
    <row r="17" spans="1:43" ht="15" x14ac:dyDescent="0.25">
      <c r="A17" s="338">
        <v>45455</v>
      </c>
      <c r="B17" s="312"/>
      <c r="C17" s="312"/>
      <c r="D17" s="339">
        <f t="shared" si="38"/>
        <v>0</v>
      </c>
      <c r="E17" s="340"/>
      <c r="F17" s="311"/>
      <c r="G17" s="339">
        <f t="shared" si="39"/>
        <v>0</v>
      </c>
      <c r="H17" s="341"/>
      <c r="I17" s="312"/>
      <c r="J17" s="339">
        <f t="shared" si="40"/>
        <v>0</v>
      </c>
      <c r="K17" s="342"/>
      <c r="L17" s="342"/>
      <c r="M17" s="342"/>
      <c r="N17" s="343">
        <f t="shared" si="41"/>
        <v>0</v>
      </c>
      <c r="O17" s="344"/>
      <c r="P17" s="298"/>
      <c r="Q17" s="298"/>
      <c r="R17" s="298"/>
      <c r="S17" s="298"/>
      <c r="T17" s="354">
        <f t="shared" si="42"/>
        <v>0</v>
      </c>
      <c r="U17" s="354">
        <f t="shared" si="42"/>
        <v>0</v>
      </c>
      <c r="V17" s="354">
        <f t="shared" si="43"/>
        <v>0</v>
      </c>
      <c r="W17" s="355">
        <f t="shared" si="44"/>
        <v>0</v>
      </c>
      <c r="X17" s="355">
        <f t="shared" si="44"/>
        <v>0</v>
      </c>
      <c r="Y17" s="355">
        <f t="shared" si="45"/>
        <v>0</v>
      </c>
      <c r="Z17" s="303">
        <f t="shared" si="46"/>
        <v>0</v>
      </c>
      <c r="AA17" s="303">
        <f t="shared" si="46"/>
        <v>0</v>
      </c>
      <c r="AB17" s="303">
        <f t="shared" si="47"/>
        <v>0</v>
      </c>
      <c r="AC17" s="302">
        <f t="shared" si="48"/>
        <v>0</v>
      </c>
      <c r="AD17" s="302">
        <f t="shared" si="49"/>
        <v>0</v>
      </c>
      <c r="AE17" s="304">
        <f t="shared" si="50"/>
        <v>0</v>
      </c>
      <c r="AF17" s="364">
        <f t="shared" si="51"/>
        <v>0</v>
      </c>
      <c r="AG17" s="359">
        <f t="shared" si="52"/>
        <v>0</v>
      </c>
      <c r="AH17" s="359">
        <f t="shared" si="53"/>
        <v>0</v>
      </c>
      <c r="AI17" s="298">
        <f t="shared" si="54"/>
        <v>0</v>
      </c>
      <c r="AJ17" s="359">
        <f t="shared" si="55"/>
        <v>0</v>
      </c>
      <c r="AK17" s="298">
        <f t="shared" si="56"/>
        <v>0</v>
      </c>
      <c r="AL17" s="298">
        <f t="shared" si="57"/>
        <v>0</v>
      </c>
      <c r="AM17" s="298"/>
      <c r="AN17" s="298"/>
      <c r="AO17" s="298"/>
      <c r="AP17" s="298"/>
      <c r="AQ17" s="298"/>
    </row>
    <row r="18" spans="1:43" ht="15" x14ac:dyDescent="0.25">
      <c r="A18" s="338">
        <v>45456</v>
      </c>
      <c r="B18" s="312"/>
      <c r="C18" s="312"/>
      <c r="D18" s="339">
        <f t="shared" si="38"/>
        <v>0</v>
      </c>
      <c r="E18" s="340"/>
      <c r="F18" s="311"/>
      <c r="G18" s="339">
        <f t="shared" si="39"/>
        <v>0</v>
      </c>
      <c r="H18" s="341"/>
      <c r="I18" s="312"/>
      <c r="J18" s="339">
        <f t="shared" si="40"/>
        <v>0</v>
      </c>
      <c r="K18" s="342"/>
      <c r="L18" s="342"/>
      <c r="M18" s="342"/>
      <c r="N18" s="343">
        <f t="shared" si="41"/>
        <v>0</v>
      </c>
      <c r="O18" s="344"/>
      <c r="P18" s="298"/>
      <c r="Q18" s="298"/>
      <c r="R18" s="298"/>
      <c r="S18" s="298"/>
      <c r="T18" s="354">
        <f t="shared" si="42"/>
        <v>0</v>
      </c>
      <c r="U18" s="354">
        <f t="shared" si="42"/>
        <v>0</v>
      </c>
      <c r="V18" s="354">
        <f t="shared" si="43"/>
        <v>0</v>
      </c>
      <c r="W18" s="355">
        <f t="shared" si="44"/>
        <v>0</v>
      </c>
      <c r="X18" s="355">
        <f t="shared" si="44"/>
        <v>0</v>
      </c>
      <c r="Y18" s="355">
        <f t="shared" si="45"/>
        <v>0</v>
      </c>
      <c r="Z18" s="303">
        <f t="shared" si="46"/>
        <v>0</v>
      </c>
      <c r="AA18" s="303">
        <f t="shared" si="46"/>
        <v>0</v>
      </c>
      <c r="AB18" s="303">
        <f t="shared" si="47"/>
        <v>0</v>
      </c>
      <c r="AC18" s="302">
        <f t="shared" si="48"/>
        <v>0</v>
      </c>
      <c r="AD18" s="302">
        <f t="shared" si="49"/>
        <v>0</v>
      </c>
      <c r="AE18" s="304">
        <f t="shared" si="50"/>
        <v>0</v>
      </c>
      <c r="AF18" s="364">
        <f t="shared" si="51"/>
        <v>0</v>
      </c>
      <c r="AG18" s="359">
        <f t="shared" si="52"/>
        <v>0</v>
      </c>
      <c r="AH18" s="359">
        <f t="shared" si="53"/>
        <v>0</v>
      </c>
      <c r="AI18" s="298">
        <f t="shared" si="54"/>
        <v>0</v>
      </c>
      <c r="AJ18" s="359">
        <f t="shared" si="55"/>
        <v>0</v>
      </c>
      <c r="AK18" s="298">
        <f t="shared" si="56"/>
        <v>0</v>
      </c>
      <c r="AL18" s="298">
        <f t="shared" si="57"/>
        <v>0</v>
      </c>
      <c r="AM18" s="298"/>
      <c r="AN18" s="298"/>
      <c r="AO18" s="298"/>
      <c r="AP18" s="298"/>
      <c r="AQ18" s="298"/>
    </row>
    <row r="19" spans="1:43" s="170" customFormat="1" ht="15" x14ac:dyDescent="0.25">
      <c r="A19" s="338">
        <v>45457</v>
      </c>
      <c r="B19" s="312"/>
      <c r="C19" s="312"/>
      <c r="D19" s="339">
        <f t="shared" si="38"/>
        <v>0</v>
      </c>
      <c r="E19" s="340"/>
      <c r="F19" s="311"/>
      <c r="G19" s="339">
        <f t="shared" si="39"/>
        <v>0</v>
      </c>
      <c r="H19" s="341"/>
      <c r="I19" s="312"/>
      <c r="J19" s="339">
        <f t="shared" si="40"/>
        <v>0</v>
      </c>
      <c r="K19" s="342"/>
      <c r="L19" s="342"/>
      <c r="M19" s="342"/>
      <c r="N19" s="343">
        <f t="shared" si="41"/>
        <v>0</v>
      </c>
      <c r="O19" s="344"/>
      <c r="P19" s="305"/>
      <c r="Q19" s="305"/>
      <c r="R19" s="305"/>
      <c r="S19" s="305"/>
      <c r="T19" s="354">
        <f t="shared" si="42"/>
        <v>0</v>
      </c>
      <c r="U19" s="354">
        <f t="shared" si="42"/>
        <v>0</v>
      </c>
      <c r="V19" s="354">
        <f t="shared" si="43"/>
        <v>0</v>
      </c>
      <c r="W19" s="355">
        <f t="shared" si="44"/>
        <v>0</v>
      </c>
      <c r="X19" s="355">
        <f t="shared" si="44"/>
        <v>0</v>
      </c>
      <c r="Y19" s="355">
        <f t="shared" si="45"/>
        <v>0</v>
      </c>
      <c r="Z19" s="303">
        <f t="shared" si="46"/>
        <v>0</v>
      </c>
      <c r="AA19" s="303">
        <f t="shared" si="46"/>
        <v>0</v>
      </c>
      <c r="AB19" s="303">
        <f t="shared" si="47"/>
        <v>0</v>
      </c>
      <c r="AC19" s="302">
        <f t="shared" si="48"/>
        <v>0</v>
      </c>
      <c r="AD19" s="302">
        <f t="shared" si="49"/>
        <v>0</v>
      </c>
      <c r="AE19" s="304">
        <f t="shared" si="50"/>
        <v>0</v>
      </c>
      <c r="AF19" s="364">
        <f t="shared" si="51"/>
        <v>0</v>
      </c>
      <c r="AG19" s="359">
        <f t="shared" si="52"/>
        <v>0</v>
      </c>
      <c r="AH19" s="359">
        <f t="shared" si="53"/>
        <v>0</v>
      </c>
      <c r="AI19" s="298">
        <f t="shared" si="54"/>
        <v>0</v>
      </c>
      <c r="AJ19" s="359">
        <f t="shared" si="55"/>
        <v>0</v>
      </c>
      <c r="AK19" s="298">
        <f t="shared" si="56"/>
        <v>0</v>
      </c>
      <c r="AL19" s="298">
        <f t="shared" si="57"/>
        <v>0</v>
      </c>
      <c r="AM19" s="305"/>
      <c r="AN19" s="305"/>
      <c r="AO19" s="305"/>
      <c r="AP19" s="305"/>
      <c r="AQ19" s="305"/>
    </row>
    <row r="20" spans="1:43" ht="15" x14ac:dyDescent="0.25">
      <c r="A20" s="394">
        <v>45458</v>
      </c>
      <c r="B20" s="381"/>
      <c r="C20" s="381"/>
      <c r="D20" s="382"/>
      <c r="E20" s="383"/>
      <c r="F20" s="384"/>
      <c r="G20" s="382"/>
      <c r="H20" s="385"/>
      <c r="I20" s="381"/>
      <c r="J20" s="382"/>
      <c r="K20" s="386"/>
      <c r="L20" s="386"/>
      <c r="M20" s="386"/>
      <c r="N20" s="387"/>
      <c r="O20" s="388"/>
      <c r="P20" s="298"/>
      <c r="Q20" s="298"/>
      <c r="R20" s="298"/>
      <c r="S20" s="298"/>
      <c r="T20" s="354">
        <f t="shared" si="42"/>
        <v>0</v>
      </c>
      <c r="U20" s="354">
        <f t="shared" si="42"/>
        <v>0</v>
      </c>
      <c r="V20" s="354">
        <f t="shared" si="43"/>
        <v>0</v>
      </c>
      <c r="W20" s="355">
        <f t="shared" si="44"/>
        <v>0</v>
      </c>
      <c r="X20" s="355">
        <f t="shared" si="44"/>
        <v>0</v>
      </c>
      <c r="Y20" s="355">
        <f t="shared" si="45"/>
        <v>0</v>
      </c>
      <c r="Z20" s="303">
        <f t="shared" si="46"/>
        <v>0</v>
      </c>
      <c r="AA20" s="303">
        <f t="shared" si="46"/>
        <v>0</v>
      </c>
      <c r="AB20" s="303">
        <f t="shared" si="47"/>
        <v>0</v>
      </c>
      <c r="AC20" s="302">
        <f t="shared" si="48"/>
        <v>0</v>
      </c>
      <c r="AD20" s="302">
        <f t="shared" si="49"/>
        <v>0</v>
      </c>
      <c r="AE20" s="304">
        <f t="shared" si="50"/>
        <v>0</v>
      </c>
      <c r="AF20" s="364">
        <f t="shared" si="51"/>
        <v>0</v>
      </c>
      <c r="AG20" s="359">
        <f t="shared" si="52"/>
        <v>0</v>
      </c>
      <c r="AH20" s="359">
        <f t="shared" si="53"/>
        <v>0</v>
      </c>
      <c r="AI20" s="298">
        <f t="shared" si="54"/>
        <v>0</v>
      </c>
      <c r="AJ20" s="359">
        <f t="shared" si="55"/>
        <v>0</v>
      </c>
      <c r="AK20" s="298">
        <f t="shared" si="56"/>
        <v>0</v>
      </c>
      <c r="AL20" s="298">
        <f t="shared" si="57"/>
        <v>0</v>
      </c>
      <c r="AM20" s="298"/>
      <c r="AN20" s="298"/>
      <c r="AO20" s="298"/>
      <c r="AP20" s="298"/>
      <c r="AQ20" s="298"/>
    </row>
    <row r="21" spans="1:43" ht="15" x14ac:dyDescent="0.25">
      <c r="A21" s="394">
        <v>45459</v>
      </c>
      <c r="B21" s="381"/>
      <c r="C21" s="381"/>
      <c r="D21" s="382"/>
      <c r="E21" s="383"/>
      <c r="F21" s="384"/>
      <c r="G21" s="382"/>
      <c r="H21" s="385"/>
      <c r="I21" s="381"/>
      <c r="J21" s="382"/>
      <c r="K21" s="386"/>
      <c r="L21" s="386"/>
      <c r="M21" s="386"/>
      <c r="N21" s="387"/>
      <c r="O21" s="388"/>
      <c r="P21" s="298"/>
      <c r="Q21" s="298"/>
      <c r="R21" s="298"/>
      <c r="S21" s="298"/>
      <c r="T21" s="354">
        <f t="shared" si="42"/>
        <v>0</v>
      </c>
      <c r="U21" s="354">
        <f t="shared" si="42"/>
        <v>0</v>
      </c>
      <c r="V21" s="354">
        <f t="shared" si="43"/>
        <v>0</v>
      </c>
      <c r="W21" s="355">
        <f t="shared" si="44"/>
        <v>0</v>
      </c>
      <c r="X21" s="355">
        <f t="shared" si="44"/>
        <v>0</v>
      </c>
      <c r="Y21" s="355">
        <f t="shared" si="45"/>
        <v>0</v>
      </c>
      <c r="Z21" s="303">
        <f t="shared" si="46"/>
        <v>0</v>
      </c>
      <c r="AA21" s="303">
        <f t="shared" si="46"/>
        <v>0</v>
      </c>
      <c r="AB21" s="303">
        <f t="shared" si="47"/>
        <v>0</v>
      </c>
      <c r="AC21" s="302">
        <f t="shared" si="48"/>
        <v>0</v>
      </c>
      <c r="AD21" s="302">
        <f t="shared" si="49"/>
        <v>0</v>
      </c>
      <c r="AE21" s="304">
        <f t="shared" si="50"/>
        <v>0</v>
      </c>
      <c r="AF21" s="364">
        <f t="shared" si="51"/>
        <v>0</v>
      </c>
      <c r="AG21" s="359">
        <f t="shared" si="52"/>
        <v>0</v>
      </c>
      <c r="AH21" s="359">
        <f t="shared" si="53"/>
        <v>0</v>
      </c>
      <c r="AI21" s="298">
        <f t="shared" si="54"/>
        <v>0</v>
      </c>
      <c r="AJ21" s="359">
        <f t="shared" si="55"/>
        <v>0</v>
      </c>
      <c r="AK21" s="298">
        <f t="shared" si="56"/>
        <v>0</v>
      </c>
      <c r="AL21" s="298">
        <f t="shared" si="57"/>
        <v>0</v>
      </c>
      <c r="AM21" s="298"/>
      <c r="AN21" s="298"/>
      <c r="AO21" s="298"/>
      <c r="AP21" s="298"/>
      <c r="AQ21" s="298"/>
    </row>
    <row r="22" spans="1:43" ht="15" x14ac:dyDescent="0.25">
      <c r="A22" s="338">
        <v>45460</v>
      </c>
      <c r="B22" s="312"/>
      <c r="C22" s="312"/>
      <c r="D22" s="339">
        <f t="shared" si="38"/>
        <v>0</v>
      </c>
      <c r="E22" s="340"/>
      <c r="F22" s="311"/>
      <c r="G22" s="339">
        <f t="shared" si="39"/>
        <v>0</v>
      </c>
      <c r="H22" s="341"/>
      <c r="I22" s="312"/>
      <c r="J22" s="339">
        <f t="shared" si="40"/>
        <v>0</v>
      </c>
      <c r="K22" s="342"/>
      <c r="L22" s="342"/>
      <c r="M22" s="342"/>
      <c r="N22" s="343">
        <f t="shared" si="41"/>
        <v>0</v>
      </c>
      <c r="O22" s="344"/>
      <c r="P22" s="298"/>
      <c r="Q22" s="298"/>
      <c r="R22" s="298"/>
      <c r="S22" s="298"/>
      <c r="T22" s="354">
        <f t="shared" si="42"/>
        <v>0</v>
      </c>
      <c r="U22" s="354">
        <f t="shared" si="42"/>
        <v>0</v>
      </c>
      <c r="V22" s="354">
        <f t="shared" si="43"/>
        <v>0</v>
      </c>
      <c r="W22" s="355">
        <f t="shared" si="44"/>
        <v>0</v>
      </c>
      <c r="X22" s="355">
        <f t="shared" si="44"/>
        <v>0</v>
      </c>
      <c r="Y22" s="355">
        <f t="shared" si="45"/>
        <v>0</v>
      </c>
      <c r="Z22" s="303">
        <f t="shared" si="46"/>
        <v>0</v>
      </c>
      <c r="AA22" s="303">
        <f t="shared" si="46"/>
        <v>0</v>
      </c>
      <c r="AB22" s="303">
        <f t="shared" si="47"/>
        <v>0</v>
      </c>
      <c r="AC22" s="302">
        <f t="shared" si="48"/>
        <v>0</v>
      </c>
      <c r="AD22" s="302">
        <f t="shared" si="49"/>
        <v>0</v>
      </c>
      <c r="AE22" s="304">
        <f t="shared" si="50"/>
        <v>0</v>
      </c>
      <c r="AF22" s="364">
        <f t="shared" si="51"/>
        <v>0</v>
      </c>
      <c r="AG22" s="359">
        <f t="shared" si="52"/>
        <v>0</v>
      </c>
      <c r="AH22" s="359">
        <f t="shared" si="53"/>
        <v>0</v>
      </c>
      <c r="AI22" s="298">
        <f t="shared" si="54"/>
        <v>0</v>
      </c>
      <c r="AJ22" s="359">
        <f t="shared" si="55"/>
        <v>0</v>
      </c>
      <c r="AK22" s="298">
        <f t="shared" si="56"/>
        <v>0</v>
      </c>
      <c r="AL22" s="298">
        <f t="shared" si="57"/>
        <v>0</v>
      </c>
      <c r="AM22" s="298"/>
      <c r="AN22" s="298"/>
      <c r="AO22" s="298"/>
      <c r="AP22" s="298"/>
      <c r="AQ22" s="298"/>
    </row>
    <row r="23" spans="1:43" ht="15" x14ac:dyDescent="0.25">
      <c r="A23" s="338">
        <v>45461</v>
      </c>
      <c r="B23" s="312"/>
      <c r="C23" s="312"/>
      <c r="D23" s="339">
        <f t="shared" si="38"/>
        <v>0</v>
      </c>
      <c r="E23" s="340"/>
      <c r="F23" s="311"/>
      <c r="G23" s="339">
        <f t="shared" si="39"/>
        <v>0</v>
      </c>
      <c r="H23" s="341"/>
      <c r="I23" s="312"/>
      <c r="J23" s="339">
        <f t="shared" si="40"/>
        <v>0</v>
      </c>
      <c r="K23" s="342"/>
      <c r="L23" s="342"/>
      <c r="M23" s="342"/>
      <c r="N23" s="343">
        <f t="shared" si="41"/>
        <v>0</v>
      </c>
      <c r="O23" s="344"/>
      <c r="P23" s="298"/>
      <c r="Q23" s="298"/>
      <c r="R23" s="298"/>
      <c r="S23" s="298"/>
      <c r="T23" s="354">
        <f t="shared" si="42"/>
        <v>0</v>
      </c>
      <c r="U23" s="354">
        <f t="shared" si="42"/>
        <v>0</v>
      </c>
      <c r="V23" s="354">
        <f t="shared" si="43"/>
        <v>0</v>
      </c>
      <c r="W23" s="355">
        <f t="shared" si="44"/>
        <v>0</v>
      </c>
      <c r="X23" s="355">
        <f t="shared" si="44"/>
        <v>0</v>
      </c>
      <c r="Y23" s="355">
        <f t="shared" si="45"/>
        <v>0</v>
      </c>
      <c r="Z23" s="303">
        <f t="shared" si="46"/>
        <v>0</v>
      </c>
      <c r="AA23" s="303">
        <f t="shared" si="46"/>
        <v>0</v>
      </c>
      <c r="AB23" s="303">
        <f t="shared" si="47"/>
        <v>0</v>
      </c>
      <c r="AC23" s="302">
        <f t="shared" si="48"/>
        <v>0</v>
      </c>
      <c r="AD23" s="302">
        <f t="shared" si="49"/>
        <v>0</v>
      </c>
      <c r="AE23" s="304">
        <f t="shared" si="50"/>
        <v>0</v>
      </c>
      <c r="AF23" s="364">
        <f t="shared" si="51"/>
        <v>0</v>
      </c>
      <c r="AG23" s="359">
        <f t="shared" si="52"/>
        <v>0</v>
      </c>
      <c r="AH23" s="359">
        <f t="shared" si="53"/>
        <v>0</v>
      </c>
      <c r="AI23" s="298">
        <f t="shared" si="54"/>
        <v>0</v>
      </c>
      <c r="AJ23" s="359">
        <f t="shared" si="55"/>
        <v>0</v>
      </c>
      <c r="AK23" s="298">
        <f t="shared" si="56"/>
        <v>0</v>
      </c>
      <c r="AL23" s="298">
        <f t="shared" si="57"/>
        <v>0</v>
      </c>
      <c r="AM23" s="298"/>
      <c r="AN23" s="298"/>
      <c r="AO23" s="298"/>
      <c r="AP23" s="298"/>
      <c r="AQ23" s="298"/>
    </row>
    <row r="24" spans="1:43" ht="15" x14ac:dyDescent="0.25">
      <c r="A24" s="338">
        <v>45462</v>
      </c>
      <c r="B24" s="312"/>
      <c r="C24" s="312"/>
      <c r="D24" s="339">
        <f t="shared" si="38"/>
        <v>0</v>
      </c>
      <c r="E24" s="340"/>
      <c r="F24" s="311"/>
      <c r="G24" s="339">
        <f t="shared" si="39"/>
        <v>0</v>
      </c>
      <c r="H24" s="341"/>
      <c r="I24" s="312"/>
      <c r="J24" s="339">
        <f t="shared" si="40"/>
        <v>0</v>
      </c>
      <c r="K24" s="342"/>
      <c r="L24" s="342"/>
      <c r="M24" s="342"/>
      <c r="N24" s="343">
        <f t="shared" si="41"/>
        <v>0</v>
      </c>
      <c r="O24" s="344"/>
      <c r="P24" s="298"/>
      <c r="Q24" s="298"/>
      <c r="R24" s="298"/>
      <c r="S24" s="298"/>
      <c r="T24" s="354">
        <f t="shared" si="42"/>
        <v>0</v>
      </c>
      <c r="U24" s="354">
        <f t="shared" si="42"/>
        <v>0</v>
      </c>
      <c r="V24" s="354">
        <f t="shared" si="43"/>
        <v>0</v>
      </c>
      <c r="W24" s="355">
        <f t="shared" si="44"/>
        <v>0</v>
      </c>
      <c r="X24" s="355">
        <f t="shared" si="44"/>
        <v>0</v>
      </c>
      <c r="Y24" s="355">
        <f t="shared" si="45"/>
        <v>0</v>
      </c>
      <c r="Z24" s="303">
        <f t="shared" si="46"/>
        <v>0</v>
      </c>
      <c r="AA24" s="303">
        <f t="shared" si="46"/>
        <v>0</v>
      </c>
      <c r="AB24" s="303">
        <f t="shared" si="47"/>
        <v>0</v>
      </c>
      <c r="AC24" s="302">
        <f t="shared" si="48"/>
        <v>0</v>
      </c>
      <c r="AD24" s="302">
        <f t="shared" si="49"/>
        <v>0</v>
      </c>
      <c r="AE24" s="304">
        <f t="shared" si="50"/>
        <v>0</v>
      </c>
      <c r="AF24" s="364">
        <f t="shared" si="51"/>
        <v>0</v>
      </c>
      <c r="AG24" s="359">
        <f t="shared" si="52"/>
        <v>0</v>
      </c>
      <c r="AH24" s="359">
        <f t="shared" si="53"/>
        <v>0</v>
      </c>
      <c r="AI24" s="298">
        <f t="shared" si="54"/>
        <v>0</v>
      </c>
      <c r="AJ24" s="359">
        <f t="shared" si="55"/>
        <v>0</v>
      </c>
      <c r="AK24" s="298">
        <f t="shared" si="56"/>
        <v>0</v>
      </c>
      <c r="AL24" s="298">
        <f t="shared" si="57"/>
        <v>0</v>
      </c>
      <c r="AM24" s="298"/>
      <c r="AN24" s="298"/>
      <c r="AO24" s="298"/>
      <c r="AP24" s="298"/>
      <c r="AQ24" s="298"/>
    </row>
    <row r="25" spans="1:43" ht="15" x14ac:dyDescent="0.25">
      <c r="A25" s="338">
        <v>45463</v>
      </c>
      <c r="B25" s="312"/>
      <c r="C25" s="312"/>
      <c r="D25" s="339">
        <f t="shared" si="38"/>
        <v>0</v>
      </c>
      <c r="E25" s="340"/>
      <c r="F25" s="311"/>
      <c r="G25" s="339">
        <f t="shared" si="39"/>
        <v>0</v>
      </c>
      <c r="H25" s="341"/>
      <c r="I25" s="312"/>
      <c r="J25" s="339">
        <f t="shared" si="40"/>
        <v>0</v>
      </c>
      <c r="K25" s="342"/>
      <c r="L25" s="342"/>
      <c r="M25" s="342"/>
      <c r="N25" s="343">
        <f t="shared" si="41"/>
        <v>0</v>
      </c>
      <c r="O25" s="344"/>
      <c r="P25" s="298"/>
      <c r="Q25" s="298"/>
      <c r="R25" s="298"/>
      <c r="S25" s="298"/>
      <c r="T25" s="354">
        <f t="shared" si="42"/>
        <v>0</v>
      </c>
      <c r="U25" s="354">
        <f t="shared" si="42"/>
        <v>0</v>
      </c>
      <c r="V25" s="354">
        <f t="shared" si="43"/>
        <v>0</v>
      </c>
      <c r="W25" s="355">
        <f t="shared" si="44"/>
        <v>0</v>
      </c>
      <c r="X25" s="355">
        <f t="shared" si="44"/>
        <v>0</v>
      </c>
      <c r="Y25" s="355">
        <f t="shared" si="45"/>
        <v>0</v>
      </c>
      <c r="Z25" s="303">
        <f t="shared" si="46"/>
        <v>0</v>
      </c>
      <c r="AA25" s="303">
        <f t="shared" si="46"/>
        <v>0</v>
      </c>
      <c r="AB25" s="303">
        <f t="shared" si="47"/>
        <v>0</v>
      </c>
      <c r="AC25" s="302">
        <f t="shared" si="48"/>
        <v>0</v>
      </c>
      <c r="AD25" s="302">
        <f t="shared" si="49"/>
        <v>0</v>
      </c>
      <c r="AE25" s="304">
        <f t="shared" si="50"/>
        <v>0</v>
      </c>
      <c r="AF25" s="364">
        <f t="shared" si="51"/>
        <v>0</v>
      </c>
      <c r="AG25" s="359">
        <f t="shared" si="52"/>
        <v>0</v>
      </c>
      <c r="AH25" s="359">
        <f t="shared" si="53"/>
        <v>0</v>
      </c>
      <c r="AI25" s="298">
        <f t="shared" si="54"/>
        <v>0</v>
      </c>
      <c r="AJ25" s="359">
        <f t="shared" si="55"/>
        <v>0</v>
      </c>
      <c r="AK25" s="298">
        <f t="shared" si="56"/>
        <v>0</v>
      </c>
      <c r="AL25" s="298">
        <f t="shared" si="57"/>
        <v>0</v>
      </c>
      <c r="AM25" s="298"/>
      <c r="AN25" s="298"/>
      <c r="AO25" s="298"/>
      <c r="AP25" s="298"/>
      <c r="AQ25" s="298"/>
    </row>
    <row r="26" spans="1:43" ht="15" x14ac:dyDescent="0.25">
      <c r="A26" s="338">
        <v>45464</v>
      </c>
      <c r="B26" s="312"/>
      <c r="C26" s="312"/>
      <c r="D26" s="339">
        <f t="shared" si="38"/>
        <v>0</v>
      </c>
      <c r="E26" s="340"/>
      <c r="F26" s="311"/>
      <c r="G26" s="339">
        <f t="shared" si="39"/>
        <v>0</v>
      </c>
      <c r="H26" s="341"/>
      <c r="I26" s="312"/>
      <c r="J26" s="339">
        <f t="shared" si="40"/>
        <v>0</v>
      </c>
      <c r="K26" s="342"/>
      <c r="L26" s="342"/>
      <c r="M26" s="342"/>
      <c r="N26" s="343">
        <f t="shared" si="41"/>
        <v>0</v>
      </c>
      <c r="O26" s="344"/>
      <c r="P26" s="298"/>
      <c r="Q26" s="298"/>
      <c r="R26" s="298"/>
      <c r="S26" s="298"/>
      <c r="T26" s="354">
        <f t="shared" si="42"/>
        <v>0</v>
      </c>
      <c r="U26" s="354">
        <f t="shared" si="42"/>
        <v>0</v>
      </c>
      <c r="V26" s="354">
        <f t="shared" si="43"/>
        <v>0</v>
      </c>
      <c r="W26" s="355">
        <f t="shared" si="44"/>
        <v>0</v>
      </c>
      <c r="X26" s="355">
        <f t="shared" si="44"/>
        <v>0</v>
      </c>
      <c r="Y26" s="355">
        <f t="shared" si="45"/>
        <v>0</v>
      </c>
      <c r="Z26" s="303">
        <f t="shared" si="46"/>
        <v>0</v>
      </c>
      <c r="AA26" s="303">
        <f t="shared" si="46"/>
        <v>0</v>
      </c>
      <c r="AB26" s="303">
        <f t="shared" si="47"/>
        <v>0</v>
      </c>
      <c r="AC26" s="302">
        <f t="shared" si="48"/>
        <v>0</v>
      </c>
      <c r="AD26" s="302">
        <f t="shared" si="49"/>
        <v>0</v>
      </c>
      <c r="AE26" s="304">
        <f t="shared" si="50"/>
        <v>0</v>
      </c>
      <c r="AF26" s="364">
        <f t="shared" si="51"/>
        <v>0</v>
      </c>
      <c r="AG26" s="359">
        <f t="shared" si="52"/>
        <v>0</v>
      </c>
      <c r="AH26" s="359">
        <f t="shared" si="53"/>
        <v>0</v>
      </c>
      <c r="AI26" s="298">
        <f t="shared" si="54"/>
        <v>0</v>
      </c>
      <c r="AJ26" s="359">
        <f t="shared" si="55"/>
        <v>0</v>
      </c>
      <c r="AK26" s="298">
        <f t="shared" si="56"/>
        <v>0</v>
      </c>
      <c r="AL26" s="298">
        <f t="shared" si="57"/>
        <v>0</v>
      </c>
      <c r="AM26" s="298"/>
      <c r="AN26" s="298"/>
      <c r="AO26" s="298"/>
      <c r="AP26" s="298"/>
      <c r="AQ26" s="298"/>
    </row>
    <row r="27" spans="1:43" ht="15" x14ac:dyDescent="0.25">
      <c r="A27" s="394">
        <v>45465</v>
      </c>
      <c r="B27" s="381"/>
      <c r="C27" s="381"/>
      <c r="D27" s="382"/>
      <c r="E27" s="383"/>
      <c r="F27" s="384"/>
      <c r="G27" s="382"/>
      <c r="H27" s="385"/>
      <c r="I27" s="381"/>
      <c r="J27" s="382"/>
      <c r="K27" s="386"/>
      <c r="L27" s="386"/>
      <c r="M27" s="386"/>
      <c r="N27" s="387"/>
      <c r="O27" s="388"/>
      <c r="P27" s="298"/>
      <c r="Q27" s="298"/>
      <c r="R27" s="298"/>
      <c r="S27" s="298"/>
      <c r="T27" s="354">
        <f t="shared" si="42"/>
        <v>0</v>
      </c>
      <c r="U27" s="354">
        <f t="shared" si="42"/>
        <v>0</v>
      </c>
      <c r="V27" s="354">
        <f t="shared" si="43"/>
        <v>0</v>
      </c>
      <c r="W27" s="355">
        <f t="shared" si="44"/>
        <v>0</v>
      </c>
      <c r="X27" s="355">
        <f t="shared" si="44"/>
        <v>0</v>
      </c>
      <c r="Y27" s="355">
        <f t="shared" si="45"/>
        <v>0</v>
      </c>
      <c r="Z27" s="303">
        <f t="shared" si="46"/>
        <v>0</v>
      </c>
      <c r="AA27" s="303">
        <f t="shared" si="46"/>
        <v>0</v>
      </c>
      <c r="AB27" s="303">
        <f t="shared" si="47"/>
        <v>0</v>
      </c>
      <c r="AC27" s="302">
        <f t="shared" si="48"/>
        <v>0</v>
      </c>
      <c r="AD27" s="302">
        <f t="shared" si="49"/>
        <v>0</v>
      </c>
      <c r="AE27" s="304">
        <f t="shared" si="50"/>
        <v>0</v>
      </c>
      <c r="AF27" s="364">
        <f t="shared" si="51"/>
        <v>0</v>
      </c>
      <c r="AG27" s="359">
        <f t="shared" si="52"/>
        <v>0</v>
      </c>
      <c r="AH27" s="359">
        <f t="shared" si="53"/>
        <v>0</v>
      </c>
      <c r="AI27" s="298">
        <f t="shared" si="54"/>
        <v>0</v>
      </c>
      <c r="AJ27" s="359">
        <f t="shared" si="55"/>
        <v>0</v>
      </c>
      <c r="AK27" s="298">
        <f t="shared" si="56"/>
        <v>0</v>
      </c>
      <c r="AL27" s="298">
        <f t="shared" si="57"/>
        <v>0</v>
      </c>
      <c r="AM27" s="298"/>
      <c r="AN27" s="298"/>
      <c r="AO27" s="298"/>
      <c r="AP27" s="298"/>
      <c r="AQ27" s="298"/>
    </row>
    <row r="28" spans="1:43" ht="15" x14ac:dyDescent="0.25">
      <c r="A28" s="394">
        <v>45466</v>
      </c>
      <c r="B28" s="381"/>
      <c r="C28" s="381"/>
      <c r="D28" s="382"/>
      <c r="E28" s="383"/>
      <c r="F28" s="384"/>
      <c r="G28" s="382"/>
      <c r="H28" s="385"/>
      <c r="I28" s="381"/>
      <c r="J28" s="382"/>
      <c r="K28" s="386"/>
      <c r="L28" s="386"/>
      <c r="M28" s="386"/>
      <c r="N28" s="387"/>
      <c r="O28" s="388"/>
      <c r="P28" s="298"/>
      <c r="Q28" s="298"/>
      <c r="R28" s="298"/>
      <c r="S28" s="298"/>
      <c r="T28" s="354">
        <f t="shared" si="42"/>
        <v>0</v>
      </c>
      <c r="U28" s="354">
        <f t="shared" si="42"/>
        <v>0</v>
      </c>
      <c r="V28" s="354">
        <f t="shared" si="43"/>
        <v>0</v>
      </c>
      <c r="W28" s="355">
        <f t="shared" si="44"/>
        <v>0</v>
      </c>
      <c r="X28" s="355">
        <f t="shared" si="44"/>
        <v>0</v>
      </c>
      <c r="Y28" s="355">
        <f t="shared" si="45"/>
        <v>0</v>
      </c>
      <c r="Z28" s="303">
        <f t="shared" si="46"/>
        <v>0</v>
      </c>
      <c r="AA28" s="303">
        <f t="shared" si="46"/>
        <v>0</v>
      </c>
      <c r="AB28" s="303">
        <f t="shared" si="47"/>
        <v>0</v>
      </c>
      <c r="AC28" s="302">
        <f t="shared" si="48"/>
        <v>0</v>
      </c>
      <c r="AD28" s="302">
        <f t="shared" si="49"/>
        <v>0</v>
      </c>
      <c r="AE28" s="304">
        <f t="shared" si="50"/>
        <v>0</v>
      </c>
      <c r="AF28" s="364">
        <f t="shared" si="51"/>
        <v>0</v>
      </c>
      <c r="AG28" s="359">
        <f t="shared" si="52"/>
        <v>0</v>
      </c>
      <c r="AH28" s="359">
        <f t="shared" si="53"/>
        <v>0</v>
      </c>
      <c r="AI28" s="298">
        <f t="shared" si="54"/>
        <v>0</v>
      </c>
      <c r="AJ28" s="359">
        <f t="shared" si="55"/>
        <v>0</v>
      </c>
      <c r="AK28" s="298">
        <f t="shared" si="56"/>
        <v>0</v>
      </c>
      <c r="AL28" s="298">
        <f t="shared" si="57"/>
        <v>0</v>
      </c>
      <c r="AM28" s="298"/>
      <c r="AN28" s="298"/>
      <c r="AO28" s="298"/>
      <c r="AP28" s="298"/>
      <c r="AQ28" s="298"/>
    </row>
    <row r="29" spans="1:43" ht="15" x14ac:dyDescent="0.25">
      <c r="A29" s="338">
        <v>45467</v>
      </c>
      <c r="B29" s="312"/>
      <c r="C29" s="312"/>
      <c r="D29" s="339">
        <f t="shared" si="38"/>
        <v>0</v>
      </c>
      <c r="E29" s="340"/>
      <c r="F29" s="311"/>
      <c r="G29" s="339">
        <f t="shared" si="39"/>
        <v>0</v>
      </c>
      <c r="H29" s="341"/>
      <c r="I29" s="312"/>
      <c r="J29" s="339">
        <f t="shared" si="40"/>
        <v>0</v>
      </c>
      <c r="K29" s="342"/>
      <c r="L29" s="342"/>
      <c r="M29" s="342"/>
      <c r="N29" s="343">
        <f t="shared" si="41"/>
        <v>0</v>
      </c>
      <c r="O29" s="344"/>
      <c r="P29" s="298"/>
      <c r="Q29" s="298"/>
      <c r="R29" s="298"/>
      <c r="S29" s="298"/>
      <c r="T29" s="354">
        <f t="shared" si="42"/>
        <v>0</v>
      </c>
      <c r="U29" s="354">
        <f t="shared" si="42"/>
        <v>0</v>
      </c>
      <c r="V29" s="354">
        <f t="shared" si="43"/>
        <v>0</v>
      </c>
      <c r="W29" s="355">
        <f t="shared" si="44"/>
        <v>0</v>
      </c>
      <c r="X29" s="355">
        <f t="shared" si="44"/>
        <v>0</v>
      </c>
      <c r="Y29" s="355">
        <f t="shared" si="45"/>
        <v>0</v>
      </c>
      <c r="Z29" s="303">
        <f t="shared" si="46"/>
        <v>0</v>
      </c>
      <c r="AA29" s="303">
        <f t="shared" si="46"/>
        <v>0</v>
      </c>
      <c r="AB29" s="303">
        <f t="shared" si="47"/>
        <v>0</v>
      </c>
      <c r="AC29" s="302">
        <f t="shared" si="48"/>
        <v>0</v>
      </c>
      <c r="AD29" s="302">
        <f t="shared" si="49"/>
        <v>0</v>
      </c>
      <c r="AE29" s="304">
        <f t="shared" si="50"/>
        <v>0</v>
      </c>
      <c r="AF29" s="364">
        <f t="shared" si="51"/>
        <v>0</v>
      </c>
      <c r="AG29" s="359">
        <f t="shared" si="52"/>
        <v>0</v>
      </c>
      <c r="AH29" s="359">
        <f t="shared" si="53"/>
        <v>0</v>
      </c>
      <c r="AI29" s="298">
        <f t="shared" si="54"/>
        <v>0</v>
      </c>
      <c r="AJ29" s="359">
        <f t="shared" si="55"/>
        <v>0</v>
      </c>
      <c r="AK29" s="298">
        <f t="shared" si="56"/>
        <v>0</v>
      </c>
      <c r="AL29" s="298">
        <f t="shared" si="57"/>
        <v>0</v>
      </c>
      <c r="AM29" s="298"/>
      <c r="AN29" s="298"/>
      <c r="AO29" s="298"/>
      <c r="AP29" s="298"/>
      <c r="AQ29" s="298"/>
    </row>
    <row r="30" spans="1:43" ht="15" x14ac:dyDescent="0.25">
      <c r="A30" s="338">
        <v>45468</v>
      </c>
      <c r="B30" s="312"/>
      <c r="C30" s="312"/>
      <c r="D30" s="339">
        <f t="shared" si="38"/>
        <v>0</v>
      </c>
      <c r="E30" s="340"/>
      <c r="F30" s="311"/>
      <c r="G30" s="339">
        <f t="shared" si="39"/>
        <v>0</v>
      </c>
      <c r="H30" s="341"/>
      <c r="I30" s="312"/>
      <c r="J30" s="339">
        <f t="shared" si="40"/>
        <v>0</v>
      </c>
      <c r="K30" s="342"/>
      <c r="L30" s="342"/>
      <c r="M30" s="342"/>
      <c r="N30" s="343">
        <f t="shared" si="41"/>
        <v>0</v>
      </c>
      <c r="O30" s="344"/>
      <c r="P30" s="298"/>
      <c r="Q30" s="298"/>
      <c r="R30" s="298"/>
      <c r="S30" s="298"/>
      <c r="T30" s="354">
        <f t="shared" si="42"/>
        <v>0</v>
      </c>
      <c r="U30" s="354">
        <f t="shared" si="42"/>
        <v>0</v>
      </c>
      <c r="V30" s="354">
        <f t="shared" si="43"/>
        <v>0</v>
      </c>
      <c r="W30" s="355">
        <f t="shared" si="44"/>
        <v>0</v>
      </c>
      <c r="X30" s="355">
        <f t="shared" si="44"/>
        <v>0</v>
      </c>
      <c r="Y30" s="355">
        <f t="shared" si="45"/>
        <v>0</v>
      </c>
      <c r="Z30" s="303">
        <f t="shared" si="46"/>
        <v>0</v>
      </c>
      <c r="AA30" s="303">
        <f t="shared" si="46"/>
        <v>0</v>
      </c>
      <c r="AB30" s="303">
        <f t="shared" si="47"/>
        <v>0</v>
      </c>
      <c r="AC30" s="302">
        <f t="shared" si="48"/>
        <v>0</v>
      </c>
      <c r="AD30" s="302">
        <f t="shared" si="49"/>
        <v>0</v>
      </c>
      <c r="AE30" s="304">
        <f t="shared" si="50"/>
        <v>0</v>
      </c>
      <c r="AF30" s="364">
        <f t="shared" si="51"/>
        <v>0</v>
      </c>
      <c r="AG30" s="359">
        <f t="shared" si="52"/>
        <v>0</v>
      </c>
      <c r="AH30" s="359">
        <f t="shared" si="53"/>
        <v>0</v>
      </c>
      <c r="AI30" s="298">
        <f t="shared" si="54"/>
        <v>0</v>
      </c>
      <c r="AJ30" s="359">
        <f t="shared" si="55"/>
        <v>0</v>
      </c>
      <c r="AK30" s="298">
        <f t="shared" si="56"/>
        <v>0</v>
      </c>
      <c r="AL30" s="298">
        <f t="shared" si="57"/>
        <v>0</v>
      </c>
      <c r="AM30" s="298"/>
      <c r="AN30" s="298"/>
      <c r="AO30" s="298"/>
      <c r="AP30" s="298"/>
      <c r="AQ30" s="298"/>
    </row>
    <row r="31" spans="1:43" ht="15" x14ac:dyDescent="0.25">
      <c r="A31" s="338">
        <v>45469</v>
      </c>
      <c r="B31" s="312"/>
      <c r="C31" s="312"/>
      <c r="D31" s="339">
        <f t="shared" si="38"/>
        <v>0</v>
      </c>
      <c r="E31" s="340"/>
      <c r="F31" s="311"/>
      <c r="G31" s="339">
        <f t="shared" si="39"/>
        <v>0</v>
      </c>
      <c r="H31" s="341"/>
      <c r="I31" s="312"/>
      <c r="J31" s="339">
        <f t="shared" si="40"/>
        <v>0</v>
      </c>
      <c r="K31" s="342"/>
      <c r="L31" s="342"/>
      <c r="M31" s="342"/>
      <c r="N31" s="343">
        <f t="shared" si="41"/>
        <v>0</v>
      </c>
      <c r="O31" s="344"/>
      <c r="P31" s="298"/>
      <c r="Q31" s="298"/>
      <c r="R31" s="298"/>
      <c r="S31" s="298"/>
      <c r="T31" s="354">
        <f t="shared" si="42"/>
        <v>0</v>
      </c>
      <c r="U31" s="354">
        <f t="shared" si="42"/>
        <v>0</v>
      </c>
      <c r="V31" s="354">
        <f t="shared" si="43"/>
        <v>0</v>
      </c>
      <c r="W31" s="355">
        <f t="shared" si="44"/>
        <v>0</v>
      </c>
      <c r="X31" s="355">
        <f t="shared" si="44"/>
        <v>0</v>
      </c>
      <c r="Y31" s="355">
        <f t="shared" si="45"/>
        <v>0</v>
      </c>
      <c r="Z31" s="303">
        <f t="shared" si="46"/>
        <v>0</v>
      </c>
      <c r="AA31" s="303">
        <f t="shared" si="46"/>
        <v>0</v>
      </c>
      <c r="AB31" s="303">
        <f t="shared" si="47"/>
        <v>0</v>
      </c>
      <c r="AC31" s="302">
        <f t="shared" si="48"/>
        <v>0</v>
      </c>
      <c r="AD31" s="302">
        <f t="shared" si="49"/>
        <v>0</v>
      </c>
      <c r="AE31" s="304">
        <f t="shared" si="50"/>
        <v>0</v>
      </c>
      <c r="AF31" s="364">
        <f t="shared" si="51"/>
        <v>0</v>
      </c>
      <c r="AG31" s="359">
        <f t="shared" si="52"/>
        <v>0</v>
      </c>
      <c r="AH31" s="359">
        <f t="shared" si="53"/>
        <v>0</v>
      </c>
      <c r="AI31" s="298">
        <f t="shared" si="54"/>
        <v>0</v>
      </c>
      <c r="AJ31" s="359">
        <f t="shared" si="55"/>
        <v>0</v>
      </c>
      <c r="AK31" s="298">
        <f t="shared" si="56"/>
        <v>0</v>
      </c>
      <c r="AL31" s="298">
        <f t="shared" si="57"/>
        <v>0</v>
      </c>
      <c r="AM31" s="298"/>
      <c r="AN31" s="298"/>
      <c r="AO31" s="298"/>
      <c r="AP31" s="298"/>
      <c r="AQ31" s="298"/>
    </row>
    <row r="32" spans="1:43" ht="15" x14ac:dyDescent="0.25">
      <c r="A32" s="338">
        <v>45470</v>
      </c>
      <c r="B32" s="312"/>
      <c r="C32" s="312"/>
      <c r="D32" s="339">
        <f t="shared" si="38"/>
        <v>0</v>
      </c>
      <c r="E32" s="340"/>
      <c r="F32" s="311"/>
      <c r="G32" s="339">
        <f t="shared" si="39"/>
        <v>0</v>
      </c>
      <c r="H32" s="341"/>
      <c r="I32" s="312"/>
      <c r="J32" s="339">
        <f t="shared" si="40"/>
        <v>0</v>
      </c>
      <c r="K32" s="342"/>
      <c r="L32" s="342"/>
      <c r="M32" s="342"/>
      <c r="N32" s="343">
        <f t="shared" si="41"/>
        <v>0</v>
      </c>
      <c r="O32" s="344"/>
      <c r="P32" s="298"/>
      <c r="Q32" s="298"/>
      <c r="R32" s="298"/>
      <c r="S32" s="298"/>
      <c r="T32" s="354">
        <f t="shared" si="42"/>
        <v>0</v>
      </c>
      <c r="U32" s="354">
        <f t="shared" si="42"/>
        <v>0</v>
      </c>
      <c r="V32" s="354">
        <f t="shared" si="43"/>
        <v>0</v>
      </c>
      <c r="W32" s="355">
        <f t="shared" si="44"/>
        <v>0</v>
      </c>
      <c r="X32" s="355">
        <f t="shared" si="44"/>
        <v>0</v>
      </c>
      <c r="Y32" s="355">
        <f t="shared" si="45"/>
        <v>0</v>
      </c>
      <c r="Z32" s="303">
        <f t="shared" si="46"/>
        <v>0</v>
      </c>
      <c r="AA32" s="303">
        <f t="shared" si="46"/>
        <v>0</v>
      </c>
      <c r="AB32" s="303">
        <f t="shared" si="47"/>
        <v>0</v>
      </c>
      <c r="AC32" s="302">
        <f t="shared" si="48"/>
        <v>0</v>
      </c>
      <c r="AD32" s="302">
        <f t="shared" si="49"/>
        <v>0</v>
      </c>
      <c r="AE32" s="304">
        <f t="shared" si="50"/>
        <v>0</v>
      </c>
      <c r="AF32" s="364">
        <f t="shared" si="51"/>
        <v>0</v>
      </c>
      <c r="AG32" s="359">
        <f t="shared" si="52"/>
        <v>0</v>
      </c>
      <c r="AH32" s="359">
        <f t="shared" si="53"/>
        <v>0</v>
      </c>
      <c r="AI32" s="298">
        <f t="shared" si="54"/>
        <v>0</v>
      </c>
      <c r="AJ32" s="359">
        <f t="shared" si="55"/>
        <v>0</v>
      </c>
      <c r="AK32" s="298">
        <f t="shared" si="56"/>
        <v>0</v>
      </c>
      <c r="AL32" s="298">
        <f t="shared" si="57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45471</v>
      </c>
      <c r="B33" s="312"/>
      <c r="C33" s="312"/>
      <c r="D33" s="339">
        <f t="shared" si="38"/>
        <v>0</v>
      </c>
      <c r="E33" s="340"/>
      <c r="F33" s="311"/>
      <c r="G33" s="339">
        <f t="shared" si="39"/>
        <v>0</v>
      </c>
      <c r="H33" s="341"/>
      <c r="I33" s="312"/>
      <c r="J33" s="339">
        <f t="shared" si="40"/>
        <v>0</v>
      </c>
      <c r="K33" s="342"/>
      <c r="L33" s="342"/>
      <c r="M33" s="342"/>
      <c r="N33" s="343">
        <f t="shared" si="41"/>
        <v>0</v>
      </c>
      <c r="O33" s="344"/>
      <c r="P33" s="298"/>
      <c r="Q33" s="298"/>
      <c r="R33" s="298"/>
      <c r="S33" s="298"/>
      <c r="T33" s="354">
        <f t="shared" si="42"/>
        <v>0</v>
      </c>
      <c r="U33" s="354">
        <f t="shared" si="42"/>
        <v>0</v>
      </c>
      <c r="V33" s="354">
        <f t="shared" si="43"/>
        <v>0</v>
      </c>
      <c r="W33" s="355">
        <f t="shared" si="44"/>
        <v>0</v>
      </c>
      <c r="X33" s="355">
        <f t="shared" si="44"/>
        <v>0</v>
      </c>
      <c r="Y33" s="355">
        <f t="shared" si="45"/>
        <v>0</v>
      </c>
      <c r="Z33" s="303">
        <f t="shared" si="46"/>
        <v>0</v>
      </c>
      <c r="AA33" s="303">
        <f t="shared" si="46"/>
        <v>0</v>
      </c>
      <c r="AB33" s="303">
        <f t="shared" si="47"/>
        <v>0</v>
      </c>
      <c r="AC33" s="302">
        <f t="shared" si="48"/>
        <v>0</v>
      </c>
      <c r="AD33" s="302">
        <f t="shared" si="49"/>
        <v>0</v>
      </c>
      <c r="AE33" s="304">
        <f t="shared" si="50"/>
        <v>0</v>
      </c>
      <c r="AF33" s="364">
        <f t="shared" si="51"/>
        <v>0</v>
      </c>
      <c r="AG33" s="359">
        <f t="shared" si="52"/>
        <v>0</v>
      </c>
      <c r="AH33" s="359">
        <f t="shared" si="53"/>
        <v>0</v>
      </c>
      <c r="AI33" s="298">
        <f t="shared" si="54"/>
        <v>0</v>
      </c>
      <c r="AJ33" s="359">
        <f t="shared" si="55"/>
        <v>0</v>
      </c>
      <c r="AK33" s="298">
        <f t="shared" si="56"/>
        <v>0</v>
      </c>
      <c r="AL33" s="298">
        <f t="shared" si="57"/>
        <v>0</v>
      </c>
      <c r="AM33" s="298"/>
      <c r="AN33" s="298"/>
      <c r="AO33" s="298"/>
      <c r="AP33" s="298"/>
      <c r="AQ33" s="298"/>
    </row>
    <row r="34" spans="1:43" ht="15" x14ac:dyDescent="0.25">
      <c r="A34" s="394">
        <v>45472</v>
      </c>
      <c r="B34" s="381"/>
      <c r="C34" s="381"/>
      <c r="D34" s="382"/>
      <c r="E34" s="383"/>
      <c r="F34" s="384"/>
      <c r="G34" s="382"/>
      <c r="H34" s="385"/>
      <c r="I34" s="381"/>
      <c r="J34" s="382"/>
      <c r="K34" s="386"/>
      <c r="L34" s="386"/>
      <c r="M34" s="386"/>
      <c r="N34" s="387"/>
      <c r="O34" s="388"/>
      <c r="P34" s="298"/>
      <c r="Q34" s="298"/>
      <c r="R34" s="298"/>
      <c r="S34" s="298"/>
      <c r="T34" s="354">
        <f t="shared" si="42"/>
        <v>0</v>
      </c>
      <c r="U34" s="354">
        <f t="shared" si="42"/>
        <v>0</v>
      </c>
      <c r="V34" s="354">
        <f t="shared" si="43"/>
        <v>0</v>
      </c>
      <c r="W34" s="355">
        <f t="shared" si="44"/>
        <v>0</v>
      </c>
      <c r="X34" s="355">
        <f t="shared" si="44"/>
        <v>0</v>
      </c>
      <c r="Y34" s="355">
        <f t="shared" si="45"/>
        <v>0</v>
      </c>
      <c r="Z34" s="303">
        <f t="shared" si="46"/>
        <v>0</v>
      </c>
      <c r="AA34" s="303">
        <f t="shared" si="46"/>
        <v>0</v>
      </c>
      <c r="AB34" s="303">
        <f t="shared" si="47"/>
        <v>0</v>
      </c>
      <c r="AC34" s="302">
        <f t="shared" si="48"/>
        <v>0</v>
      </c>
      <c r="AD34" s="302">
        <f t="shared" si="49"/>
        <v>0</v>
      </c>
      <c r="AE34" s="304">
        <f t="shared" si="50"/>
        <v>0</v>
      </c>
      <c r="AF34" s="364">
        <f t="shared" si="51"/>
        <v>0</v>
      </c>
      <c r="AG34" s="359">
        <f t="shared" si="52"/>
        <v>0</v>
      </c>
      <c r="AH34" s="359">
        <f t="shared" si="53"/>
        <v>0</v>
      </c>
      <c r="AI34" s="298">
        <f t="shared" si="54"/>
        <v>0</v>
      </c>
      <c r="AJ34" s="359">
        <f t="shared" si="55"/>
        <v>0</v>
      </c>
      <c r="AK34" s="298">
        <f t="shared" si="56"/>
        <v>0</v>
      </c>
      <c r="AL34" s="298">
        <f t="shared" si="57"/>
        <v>0</v>
      </c>
      <c r="AM34" s="298"/>
      <c r="AN34" s="298"/>
      <c r="AO34" s="298"/>
      <c r="AP34" s="298"/>
      <c r="AQ34" s="298"/>
    </row>
    <row r="35" spans="1:43" ht="15" x14ac:dyDescent="0.25">
      <c r="A35" s="394">
        <v>45473</v>
      </c>
      <c r="B35" s="381"/>
      <c r="C35" s="381"/>
      <c r="D35" s="382"/>
      <c r="E35" s="383"/>
      <c r="F35" s="384"/>
      <c r="G35" s="382"/>
      <c r="H35" s="385"/>
      <c r="I35" s="381"/>
      <c r="J35" s="382"/>
      <c r="K35" s="386"/>
      <c r="L35" s="386"/>
      <c r="M35" s="386"/>
      <c r="N35" s="387"/>
      <c r="O35" s="388"/>
      <c r="P35" s="298"/>
      <c r="Q35" s="298"/>
      <c r="R35" s="298"/>
      <c r="S35" s="298"/>
      <c r="T35" s="354">
        <f t="shared" si="42"/>
        <v>0</v>
      </c>
      <c r="U35" s="354">
        <f t="shared" si="42"/>
        <v>0</v>
      </c>
      <c r="V35" s="354">
        <f t="shared" si="43"/>
        <v>0</v>
      </c>
      <c r="W35" s="355">
        <f t="shared" si="44"/>
        <v>0</v>
      </c>
      <c r="X35" s="355">
        <f t="shared" si="44"/>
        <v>0</v>
      </c>
      <c r="Y35" s="355">
        <f t="shared" si="45"/>
        <v>0</v>
      </c>
      <c r="Z35" s="303">
        <f t="shared" si="46"/>
        <v>0</v>
      </c>
      <c r="AA35" s="303">
        <f t="shared" si="46"/>
        <v>0</v>
      </c>
      <c r="AB35" s="303">
        <f t="shared" si="47"/>
        <v>0</v>
      </c>
      <c r="AC35" s="302">
        <f t="shared" si="48"/>
        <v>0</v>
      </c>
      <c r="AD35" s="302">
        <f t="shared" si="49"/>
        <v>0</v>
      </c>
      <c r="AE35" s="304">
        <f t="shared" si="50"/>
        <v>0</v>
      </c>
      <c r="AF35" s="364">
        <f t="shared" si="51"/>
        <v>0</v>
      </c>
      <c r="AG35" s="359">
        <f t="shared" si="52"/>
        <v>0</v>
      </c>
      <c r="AH35" s="359">
        <f t="shared" si="53"/>
        <v>0</v>
      </c>
      <c r="AI35" s="298">
        <f t="shared" si="54"/>
        <v>0</v>
      </c>
      <c r="AJ35" s="359">
        <f t="shared" si="55"/>
        <v>0</v>
      </c>
      <c r="AK35" s="298">
        <f t="shared" si="56"/>
        <v>0</v>
      </c>
      <c r="AL35" s="298">
        <f t="shared" si="57"/>
        <v>0</v>
      </c>
      <c r="AM35" s="298"/>
      <c r="AN35" s="298"/>
      <c r="AO35" s="298"/>
      <c r="AP35" s="298"/>
      <c r="AQ35" s="298"/>
    </row>
    <row r="36" spans="1:43" ht="15" x14ac:dyDescent="0.25">
      <c r="A36" s="338"/>
      <c r="B36" s="311"/>
      <c r="C36" s="311"/>
      <c r="D36" s="311"/>
      <c r="E36" s="311"/>
      <c r="F36" s="311"/>
      <c r="G36" s="311"/>
      <c r="H36" s="311"/>
      <c r="I36" s="311"/>
      <c r="J36" s="311"/>
      <c r="K36" s="316"/>
      <c r="L36" s="316"/>
      <c r="M36" s="316"/>
      <c r="N36" s="314"/>
      <c r="O36" s="317"/>
      <c r="P36" s="298"/>
      <c r="Q36" s="298"/>
      <c r="R36" s="298"/>
      <c r="S36" s="298"/>
      <c r="T36" s="354">
        <f t="shared" si="42"/>
        <v>0</v>
      </c>
      <c r="U36" s="354">
        <f t="shared" si="42"/>
        <v>0</v>
      </c>
      <c r="V36" s="354">
        <f t="shared" si="43"/>
        <v>0</v>
      </c>
      <c r="W36" s="355">
        <f t="shared" si="44"/>
        <v>0</v>
      </c>
      <c r="X36" s="355">
        <f t="shared" si="44"/>
        <v>0</v>
      </c>
      <c r="Y36" s="355">
        <f t="shared" si="45"/>
        <v>0</v>
      </c>
      <c r="Z36" s="303">
        <f t="shared" si="46"/>
        <v>0</v>
      </c>
      <c r="AA36" s="303">
        <f t="shared" si="46"/>
        <v>0</v>
      </c>
      <c r="AB36" s="303">
        <f t="shared" si="47"/>
        <v>0</v>
      </c>
      <c r="AC36" s="302">
        <f t="shared" si="48"/>
        <v>0</v>
      </c>
      <c r="AD36" s="302">
        <f t="shared" si="49"/>
        <v>0</v>
      </c>
      <c r="AE36" s="304">
        <f t="shared" si="50"/>
        <v>0</v>
      </c>
      <c r="AF36" s="364">
        <f t="shared" si="51"/>
        <v>0</v>
      </c>
      <c r="AG36" s="359">
        <f t="shared" si="52"/>
        <v>0</v>
      </c>
      <c r="AH36" s="359">
        <f t="shared" si="53"/>
        <v>0</v>
      </c>
      <c r="AI36" s="298">
        <f t="shared" si="54"/>
        <v>0</v>
      </c>
      <c r="AJ36" s="359">
        <f t="shared" si="55"/>
        <v>0</v>
      </c>
      <c r="AK36" s="298">
        <f t="shared" si="56"/>
        <v>0</v>
      </c>
      <c r="AL36" s="298">
        <f t="shared" si="57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42"/>
        <v>0</v>
      </c>
      <c r="U37" s="354">
        <f t="shared" si="42"/>
        <v>0</v>
      </c>
      <c r="V37" s="354">
        <f t="shared" si="43"/>
        <v>0</v>
      </c>
      <c r="W37" s="355">
        <f t="shared" si="44"/>
        <v>0</v>
      </c>
      <c r="X37" s="355">
        <f t="shared" si="44"/>
        <v>0</v>
      </c>
      <c r="Y37" s="355">
        <f t="shared" si="45"/>
        <v>0</v>
      </c>
      <c r="Z37" s="303">
        <f t="shared" si="46"/>
        <v>0</v>
      </c>
      <c r="AA37" s="303">
        <f t="shared" si="46"/>
        <v>0</v>
      </c>
      <c r="AB37" s="303">
        <f t="shared" si="47"/>
        <v>0</v>
      </c>
      <c r="AC37" s="302">
        <f t="shared" si="48"/>
        <v>0</v>
      </c>
      <c r="AD37" s="302">
        <f t="shared" si="49"/>
        <v>0</v>
      </c>
      <c r="AE37" s="304">
        <f t="shared" si="50"/>
        <v>0</v>
      </c>
      <c r="AF37" s="364">
        <f t="shared" si="51"/>
        <v>0</v>
      </c>
      <c r="AG37" s="359">
        <f t="shared" si="52"/>
        <v>0</v>
      </c>
      <c r="AH37" s="359">
        <f t="shared" si="53"/>
        <v>0</v>
      </c>
      <c r="AI37" s="298">
        <f t="shared" si="54"/>
        <v>0</v>
      </c>
      <c r="AJ37" s="359">
        <f t="shared" si="55"/>
        <v>0</v>
      </c>
      <c r="AK37" s="298">
        <f t="shared" si="56"/>
        <v>0</v>
      </c>
      <c r="AL37" s="298">
        <f t="shared" si="57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SUM(AH6:AH37)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SUM(AG6:AG37)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</sheetData>
  <pageMargins left="0.70866141732283472" right="0.51181102362204722" top="0.78740157480314965" bottom="0.78740157480314965" header="0.31496062992125984" footer="0.31496062992125984"/>
  <pageSetup paperSize="9" scale="82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/>
  <dimension ref="A1:AA116"/>
  <sheetViews>
    <sheetView workbookViewId="0">
      <selection activeCell="V15" sqref="V15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27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6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</row>
    <row r="2" spans="1:27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'06'!Q73</f>
        <v>-240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</row>
    <row r="3" spans="1:27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-240</v>
      </c>
      <c r="S3" s="346"/>
      <c r="T3" s="346"/>
      <c r="U3" s="346"/>
      <c r="V3" s="346"/>
      <c r="W3" s="346"/>
      <c r="X3" s="346"/>
      <c r="Y3" s="346"/>
      <c r="Z3" s="346"/>
      <c r="AA3" s="346"/>
    </row>
    <row r="4" spans="1:27" ht="16.5" customHeight="1" thickTop="1" thickBot="1" x14ac:dyDescent="0.25">
      <c r="A4" t="s">
        <v>11</v>
      </c>
      <c r="B4" s="37" t="s">
        <v>64</v>
      </c>
      <c r="C4"/>
      <c r="D4" s="38" t="str">
        <f>"" &amp;P4 &amp; " Arbeitsstunden"</f>
        <v>184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184</v>
      </c>
      <c r="S4" s="346"/>
      <c r="T4" s="346"/>
      <c r="U4" s="346"/>
      <c r="V4" s="346"/>
      <c r="W4" s="346"/>
      <c r="X4" s="346"/>
      <c r="Y4" s="346"/>
      <c r="Z4" s="346"/>
      <c r="AA4" s="346"/>
    </row>
    <row r="5" spans="1:27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bzw.23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</row>
    <row r="6" spans="1:2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-424</v>
      </c>
      <c r="Q6" s="6"/>
      <c r="S6" s="346"/>
      <c r="T6" s="346"/>
      <c r="U6" s="346"/>
      <c r="V6" s="346"/>
      <c r="W6" s="346"/>
      <c r="X6" s="346"/>
      <c r="Y6" s="346"/>
      <c r="Z6" s="346"/>
      <c r="AA6" s="346"/>
    </row>
    <row r="7" spans="1:2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</row>
    <row r="8" spans="1:2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</row>
    <row r="9" spans="1:27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22.999999999999993</v>
      </c>
      <c r="H9" s="124">
        <f>TIME(INT(F9),(F9-INT(F9))*100,0)</f>
        <v>0.25</v>
      </c>
      <c r="I9" s="125">
        <f>ABS(P2)</f>
        <v>240</v>
      </c>
      <c r="J9" s="125">
        <f>TIME(INT(L1),(L1-INT(L1))*100,0)</f>
        <v>0.25</v>
      </c>
      <c r="K9" s="126">
        <f>SUM(B36:P36)+SUM(B68:Q68)</f>
        <v>0</v>
      </c>
      <c r="L9" s="127">
        <f>K9+I10</f>
        <v>-10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-17.666666666666671</v>
      </c>
      <c r="Q9" s="47">
        <f>ABS(P2)</f>
        <v>240</v>
      </c>
      <c r="S9" s="346"/>
      <c r="T9" s="346"/>
      <c r="U9" s="346"/>
      <c r="V9" s="346"/>
      <c r="W9" s="346"/>
      <c r="X9" s="346"/>
      <c r="Y9" s="346"/>
      <c r="Z9" s="346"/>
      <c r="AA9" s="346"/>
    </row>
    <row r="10" spans="1:2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23</v>
      </c>
      <c r="H10" s="99">
        <f>TIME(INT(F10),(F10-INT(F10))*100,0)</f>
        <v>0.375</v>
      </c>
      <c r="I10" s="100">
        <f>SIGN(P2)*(INT(I9/24)+TIME(INT(I9),(I9-INT(I9))*100,0))</f>
        <v>-10</v>
      </c>
      <c r="J10" s="101">
        <f>TIME(INT(M1),(M1-INT(M1))*100,0)</f>
        <v>0.83333333333333337</v>
      </c>
      <c r="K10" s="100">
        <f>ABS(K9)</f>
        <v>0</v>
      </c>
      <c r="L10" s="102">
        <f>ABS(L9)</f>
        <v>10</v>
      </c>
      <c r="M10" s="110" t="e">
        <f>#REF!</f>
        <v>#REF!</v>
      </c>
      <c r="N10" s="112" t="e">
        <f>Q54</f>
        <v>#REF!</v>
      </c>
      <c r="O10" s="111">
        <f>ABS(P10)</f>
        <v>17.666666666666671</v>
      </c>
      <c r="P10" s="1">
        <f>IF(P9&gt;O9,O9,P9)</f>
        <v>-17.666666666666671</v>
      </c>
      <c r="S10" s="346"/>
      <c r="T10" s="346"/>
      <c r="U10" s="346"/>
      <c r="V10" s="346"/>
      <c r="W10" s="346"/>
      <c r="X10" s="346"/>
      <c r="Y10" s="346"/>
      <c r="Z10" s="346"/>
      <c r="AA10" s="346"/>
    </row>
    <row r="11" spans="1:27" s="15" customFormat="1" ht="21" customHeight="1" thickTop="1" thickBot="1" x14ac:dyDescent="0.25">
      <c r="A11" s="15" t="s">
        <v>17</v>
      </c>
      <c r="B11" s="16">
        <v>45474</v>
      </c>
      <c r="C11" s="16">
        <v>45475</v>
      </c>
      <c r="D11" s="16">
        <v>45476</v>
      </c>
      <c r="E11" s="16">
        <v>45477</v>
      </c>
      <c r="F11" s="16">
        <v>45478</v>
      </c>
      <c r="G11" s="16">
        <v>45479</v>
      </c>
      <c r="H11" s="16">
        <v>45480</v>
      </c>
      <c r="I11" s="16">
        <v>45481</v>
      </c>
      <c r="J11" s="16">
        <v>45482</v>
      </c>
      <c r="K11" s="16">
        <v>45483</v>
      </c>
      <c r="L11" s="16">
        <v>45484</v>
      </c>
      <c r="M11" s="16">
        <v>45485</v>
      </c>
      <c r="N11" s="16">
        <v>45486</v>
      </c>
      <c r="O11" s="16">
        <v>45487</v>
      </c>
      <c r="P11" s="16">
        <v>45488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</row>
    <row r="12" spans="1:27" ht="16.149999999999999" customHeight="1" thickBot="1" x14ac:dyDescent="0.25">
      <c r="A12" s="6" t="s">
        <v>18</v>
      </c>
      <c r="B12" s="45">
        <f>B11</f>
        <v>45474</v>
      </c>
      <c r="C12" s="45">
        <f t="shared" ref="C12:P12" si="0">C11</f>
        <v>45475</v>
      </c>
      <c r="D12" s="45">
        <f t="shared" si="0"/>
        <v>45476</v>
      </c>
      <c r="E12" s="45">
        <f t="shared" si="0"/>
        <v>45477</v>
      </c>
      <c r="F12" s="45">
        <f t="shared" si="0"/>
        <v>45478</v>
      </c>
      <c r="G12" s="45">
        <f t="shared" si="0"/>
        <v>45479</v>
      </c>
      <c r="H12" s="45">
        <f t="shared" si="0"/>
        <v>45480</v>
      </c>
      <c r="I12" s="45">
        <f t="shared" si="0"/>
        <v>45481</v>
      </c>
      <c r="J12" s="45">
        <f t="shared" si="0"/>
        <v>45482</v>
      </c>
      <c r="K12" s="45">
        <f t="shared" si="0"/>
        <v>45483</v>
      </c>
      <c r="L12" s="45">
        <f t="shared" si="0"/>
        <v>45484</v>
      </c>
      <c r="M12" s="45">
        <f t="shared" si="0"/>
        <v>45485</v>
      </c>
      <c r="N12" s="45">
        <f t="shared" si="0"/>
        <v>45486</v>
      </c>
      <c r="O12" s="45">
        <f t="shared" si="0"/>
        <v>45487</v>
      </c>
      <c r="P12" s="45">
        <f t="shared" si="0"/>
        <v>45488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</row>
    <row r="13" spans="1:27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</row>
    <row r="14" spans="1:27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</row>
    <row r="15" spans="1:27" ht="16.149999999999999" customHeight="1" x14ac:dyDescent="0.2">
      <c r="A15" s="6" t="s">
        <v>21</v>
      </c>
      <c r="B15" s="68">
        <f>IF(AND(B19&gt;0,OR(LEFT(B16,1)="U",LEFT(B16,1)="A",LEFT(B16,1)="K",LEFT(B16,1)="D",LEFT(B16,3)="mKK")),$I$1,'07HO'!N6)</f>
        <v>0</v>
      </c>
      <c r="C15" s="68">
        <f>IF(AND(C19&gt;0,OR(LEFT(C16,1)="U",LEFT(C16,1)="A",LEFT(C16,1)="K",LEFT(C16,1)="D",LEFT(C16,3)="mKK")),$I$1,'07HO'!N7)</f>
        <v>0</v>
      </c>
      <c r="D15" s="68">
        <f>IF(AND(D19&gt;0,OR(LEFT(D16,1)="U",LEFT(D16,1)="A",LEFT(D16,1)="K",LEFT(D16,1)="D",LEFT(D16,3)="mKK")),$I$1,'07HO'!N8)</f>
        <v>0</v>
      </c>
      <c r="E15" s="68">
        <f>IF(AND(E19&gt;0,OR(LEFT(E16,1)="U",LEFT(E16,1)="A",LEFT(E16,1)="K",LEFT(E16,1)="D",LEFT(E16,3)="mKK")),$I$1,'07HO'!N9)</f>
        <v>0</v>
      </c>
      <c r="F15" s="68">
        <f>IF(AND(F19&gt;0,OR(LEFT(F16,1)="U",LEFT(F16,1)="A",LEFT(F16,1)="K",LEFT(F16,1)="D",LEFT(F16,3)="mKK")),$I$1,'07HO'!N10)</f>
        <v>0</v>
      </c>
      <c r="G15" s="68">
        <f>IF(AND(G19&gt;0,OR(LEFT(G16,1)="U",LEFT(G16,1)="A",LEFT(G16,1)="K",LEFT(G16,1)="D",LEFT(G16,3)="mKK")),$I$1,'07HO'!N11)</f>
        <v>0</v>
      </c>
      <c r="H15" s="68">
        <f>IF(AND(H19&gt;0,OR(LEFT(H16,1)="U",LEFT(H16,1)="A",LEFT(H16,1)="K",LEFT(H16,1)="D",LEFT(H16,3)="mKK")),$I$1,'07HO'!N12)</f>
        <v>0</v>
      </c>
      <c r="I15" s="68">
        <f>IF(AND(I19&gt;0,OR(LEFT(I16,1)="U",LEFT(I16,1)="A",LEFT(I16,1)="K",LEFT(I16,1)="D",LEFT(I16,3)="mKK")),$I$1,'07HO'!N13)</f>
        <v>0</v>
      </c>
      <c r="J15" s="68">
        <f>IF(AND(J19&gt;0,OR(LEFT(J16,1)="U",LEFT(J16,1)="A",LEFT(J16,1)="K",LEFT(J16,1)="D",LEFT(J16,3)="mKK")),$I$1,'07HO'!N14)</f>
        <v>0</v>
      </c>
      <c r="K15" s="68">
        <f>IF(AND(K19&gt;0,OR(LEFT(K16,1)="U",LEFT(K16,1)="A",LEFT(K16,1)="K",LEFT(K16,1)="D",LEFT(K16,3)="mKK")),$I$1,'07HO'!N15)</f>
        <v>0</v>
      </c>
      <c r="L15" s="68">
        <f>IF(AND(L19&gt;0,OR(LEFT(L16,1)="U",LEFT(L16,1)="A",LEFT(L16,1)="K",LEFT(L16,1)="D",LEFT(L16,3)="mKK")),$I$1,'07HO'!N16)</f>
        <v>0</v>
      </c>
      <c r="M15" s="68">
        <f>IF(AND(M19&gt;0,OR(LEFT(M16,1)="U",LEFT(M16,1)="A",LEFT(M16,1)="K",LEFT(M16,1)="D",LEFT(M16,3)="mKK")),$I$1,'07HO'!N17)</f>
        <v>0</v>
      </c>
      <c r="N15" s="68">
        <f>IF(AND(N19&gt;0,OR(LEFT(N16,1)="U",LEFT(N16,1)="A",LEFT(N16,1)="K",LEFT(N16,1)="D",LEFT(N16,3)="mKK")),$I$1,'07HO'!N18)</f>
        <v>0</v>
      </c>
      <c r="O15" s="68">
        <f>IF(AND(O19&gt;0,OR(LEFT(O16,1)="U",LEFT(O16,1)="A",LEFT(O16,1)="K",LEFT(O16,1)="D",LEFT(O16,3)="mKK")),$I$1,'07HO'!N19)</f>
        <v>0</v>
      </c>
      <c r="P15" s="68">
        <f>IF(AND(P19&gt;0,OR(LEFT(P16,1)="U",LEFT(P16,1)="A",LEFT(P16,1)="K",LEFT(P16,1)="D",LEFT(P16,3)="mKK")),$I$1,'07HO'!N20)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</row>
    <row r="16" spans="1:27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</row>
    <row r="17" spans="1:27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</row>
    <row r="18" spans="1:27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</row>
    <row r="19" spans="1:27" hidden="1" x14ac:dyDescent="0.2">
      <c r="A19" s="17" t="s">
        <v>26</v>
      </c>
      <c r="B19" s="18">
        <f t="shared" ref="B19:P19" si="1">IF(OR(WEEKDAY(B12)=7,WEEKDAY(B12)=1,B16="gF"),0,$I$1)</f>
        <v>8</v>
      </c>
      <c r="C19" s="18">
        <f t="shared" si="1"/>
        <v>8</v>
      </c>
      <c r="D19" s="18">
        <f t="shared" si="1"/>
        <v>8</v>
      </c>
      <c r="E19" s="18">
        <f t="shared" si="1"/>
        <v>8</v>
      </c>
      <c r="F19" s="18">
        <f t="shared" si="1"/>
        <v>8</v>
      </c>
      <c r="G19" s="18">
        <f t="shared" si="1"/>
        <v>0</v>
      </c>
      <c r="H19" s="18">
        <f t="shared" si="1"/>
        <v>0</v>
      </c>
      <c r="I19" s="18">
        <f t="shared" si="1"/>
        <v>8</v>
      </c>
      <c r="J19" s="18">
        <f t="shared" si="1"/>
        <v>8</v>
      </c>
      <c r="K19" s="18">
        <f t="shared" si="1"/>
        <v>8</v>
      </c>
      <c r="L19" s="18">
        <f t="shared" si="1"/>
        <v>8</v>
      </c>
      <c r="M19" s="18">
        <f t="shared" si="1"/>
        <v>8</v>
      </c>
      <c r="N19" s="18">
        <f t="shared" si="1"/>
        <v>0</v>
      </c>
      <c r="O19" s="18">
        <f t="shared" si="1"/>
        <v>0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</row>
    <row r="20" spans="1:27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</row>
    <row r="21" spans="1:2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</row>
    <row r="22" spans="1:2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</row>
    <row r="23" spans="1:27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</row>
    <row r="24" spans="1:27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0.25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</row>
    <row r="25" spans="1:27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</row>
    <row r="26" spans="1:27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</row>
    <row r="27" spans="1:27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</row>
    <row r="28" spans="1:2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</row>
    <row r="29" spans="1:27" hidden="1" x14ac:dyDescent="0.2">
      <c r="A29" s="17" t="s">
        <v>13</v>
      </c>
      <c r="B29" s="20">
        <f t="shared" ref="B29:P29" si="11">TIME(INT(B19),(B19-INT(B19))*100,0)</f>
        <v>0.33333333333333331</v>
      </c>
      <c r="C29" s="20">
        <f t="shared" si="11"/>
        <v>0.33333333333333331</v>
      </c>
      <c r="D29" s="20">
        <f t="shared" si="11"/>
        <v>0.33333333333333331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</v>
      </c>
      <c r="H29" s="20">
        <f t="shared" si="11"/>
        <v>0</v>
      </c>
      <c r="I29" s="20">
        <f t="shared" si="11"/>
        <v>0.33333333333333331</v>
      </c>
      <c r="J29" s="20">
        <f t="shared" si="11"/>
        <v>0.33333333333333331</v>
      </c>
      <c r="K29" s="20">
        <f t="shared" si="11"/>
        <v>0.33333333333333331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</v>
      </c>
      <c r="O29" s="20">
        <f t="shared" si="11"/>
        <v>0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</row>
    <row r="30" spans="1:27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2">C30+D29</f>
        <v>1</v>
      </c>
      <c r="E30" s="22">
        <f t="shared" si="12"/>
        <v>1.3333333333333333</v>
      </c>
      <c r="F30" s="22">
        <f t="shared" si="12"/>
        <v>1.6666666666666665</v>
      </c>
      <c r="G30" s="22">
        <f t="shared" si="12"/>
        <v>1.6666666666666665</v>
      </c>
      <c r="H30" s="22">
        <f t="shared" si="12"/>
        <v>1.6666666666666665</v>
      </c>
      <c r="I30" s="22">
        <f t="shared" si="12"/>
        <v>1.9999999999999998</v>
      </c>
      <c r="J30" s="22">
        <f t="shared" si="12"/>
        <v>2.333333333333333</v>
      </c>
      <c r="K30" s="22">
        <f t="shared" si="12"/>
        <v>2.6666666666666665</v>
      </c>
      <c r="L30" s="22">
        <f t="shared" si="12"/>
        <v>3</v>
      </c>
      <c r="M30" s="22">
        <f t="shared" si="12"/>
        <v>3.3333333333333335</v>
      </c>
      <c r="N30" s="22">
        <f t="shared" si="12"/>
        <v>3.3333333333333335</v>
      </c>
      <c r="O30" s="22">
        <f t="shared" si="12"/>
        <v>3.3333333333333335</v>
      </c>
      <c r="P30" s="66">
        <f t="shared" si="12"/>
        <v>3.666666666666667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</row>
    <row r="31" spans="1:27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</row>
    <row r="32" spans="1:27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</row>
    <row r="33" spans="1:27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</row>
    <row r="34" spans="1:2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</row>
    <row r="35" spans="1:2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</row>
    <row r="36" spans="1:27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</row>
    <row r="37" spans="1:2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O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v>7.5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</row>
    <row r="38" spans="1:27" s="24" customFormat="1" ht="14.25" hidden="1" thickTop="1" thickBot="1" x14ac:dyDescent="0.25">
      <c r="A38" s="23" t="s">
        <v>39</v>
      </c>
      <c r="B38" s="58">
        <f t="shared" ref="B38:P38" si="20">B36-B29</f>
        <v>-0.33333333333333331</v>
      </c>
      <c r="C38" s="22">
        <f t="shared" si="20"/>
        <v>-0.33333333333333331</v>
      </c>
      <c r="D38" s="22">
        <f t="shared" si="20"/>
        <v>-0.33333333333333331</v>
      </c>
      <c r="E38" s="22">
        <f t="shared" si="20"/>
        <v>-0.33333333333333331</v>
      </c>
      <c r="F38" s="22">
        <f t="shared" si="20"/>
        <v>-0.33333333333333331</v>
      </c>
      <c r="G38" s="22">
        <f t="shared" si="20"/>
        <v>0</v>
      </c>
      <c r="H38" s="22">
        <f t="shared" si="20"/>
        <v>0</v>
      </c>
      <c r="I38" s="22">
        <f t="shared" si="20"/>
        <v>-0.33333333333333331</v>
      </c>
      <c r="J38" s="22">
        <f t="shared" si="20"/>
        <v>-0.33333333333333331</v>
      </c>
      <c r="K38" s="22">
        <f t="shared" si="20"/>
        <v>-0.33333333333333331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0</v>
      </c>
      <c r="O38" s="22">
        <f t="shared" si="20"/>
        <v>0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</row>
    <row r="39" spans="1:27" s="24" customFormat="1" ht="14.25" thickTop="1" thickBot="1" x14ac:dyDescent="0.25">
      <c r="A39" s="24" t="s">
        <v>40</v>
      </c>
      <c r="B39" s="26">
        <f t="shared" ref="B39:P39" si="21">SIGN(B38)*(HOUR(ABS(B38))+MINUTE(ABS(B38))/100)</f>
        <v>-8</v>
      </c>
      <c r="C39" s="26">
        <f t="shared" si="21"/>
        <v>-8</v>
      </c>
      <c r="D39" s="26">
        <f t="shared" si="21"/>
        <v>-8</v>
      </c>
      <c r="E39" s="26">
        <f t="shared" si="21"/>
        <v>-8</v>
      </c>
      <c r="F39" s="26">
        <f t="shared" si="21"/>
        <v>-8</v>
      </c>
      <c r="G39" s="26">
        <f t="shared" si="21"/>
        <v>0</v>
      </c>
      <c r="H39" s="26">
        <f t="shared" si="21"/>
        <v>0</v>
      </c>
      <c r="I39" s="26">
        <f t="shared" si="21"/>
        <v>-8</v>
      </c>
      <c r="J39" s="26">
        <f t="shared" si="21"/>
        <v>-8</v>
      </c>
      <c r="K39" s="26">
        <f t="shared" si="21"/>
        <v>-8</v>
      </c>
      <c r="L39" s="26">
        <f t="shared" si="21"/>
        <v>-8</v>
      </c>
      <c r="M39" s="26">
        <f t="shared" si="21"/>
        <v>-8</v>
      </c>
      <c r="N39" s="26">
        <f t="shared" si="21"/>
        <v>0</v>
      </c>
      <c r="O39" s="26">
        <f t="shared" si="21"/>
        <v>0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</row>
    <row r="40" spans="1:27" s="24" customFormat="1" ht="13.5" hidden="1" thickTop="1" x14ac:dyDescent="0.2">
      <c r="A40" s="23" t="s">
        <v>41</v>
      </c>
      <c r="B40" s="58">
        <f>B38+I10</f>
        <v>-10.333333333333334</v>
      </c>
      <c r="C40" s="22">
        <f t="shared" ref="C40:P40" si="22">C38+B40</f>
        <v>-10.666666666666668</v>
      </c>
      <c r="D40" s="22">
        <f t="shared" si="22"/>
        <v>-11.000000000000002</v>
      </c>
      <c r="E40" s="22">
        <f t="shared" si="22"/>
        <v>-11.333333333333336</v>
      </c>
      <c r="F40" s="22">
        <f t="shared" si="22"/>
        <v>-11.66666666666667</v>
      </c>
      <c r="G40" s="22">
        <f t="shared" si="22"/>
        <v>-11.66666666666667</v>
      </c>
      <c r="H40" s="22">
        <f t="shared" si="22"/>
        <v>-11.66666666666667</v>
      </c>
      <c r="I40" s="22">
        <f t="shared" si="22"/>
        <v>-12.000000000000004</v>
      </c>
      <c r="J40" s="22">
        <f t="shared" si="22"/>
        <v>-12.333333333333337</v>
      </c>
      <c r="K40" s="22">
        <f t="shared" si="22"/>
        <v>-12.666666666666671</v>
      </c>
      <c r="L40" s="22">
        <f t="shared" si="22"/>
        <v>-13.000000000000005</v>
      </c>
      <c r="M40" s="22">
        <f t="shared" si="22"/>
        <v>-13.333333333333339</v>
      </c>
      <c r="N40" s="22">
        <f t="shared" si="22"/>
        <v>-13.333333333333339</v>
      </c>
      <c r="O40" s="22">
        <f t="shared" si="22"/>
        <v>-13.333333333333339</v>
      </c>
      <c r="P40" s="66">
        <f t="shared" si="22"/>
        <v>-13.666666666666673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</row>
    <row r="41" spans="1:27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-248</v>
      </c>
      <c r="C41" s="28">
        <f t="shared" si="23"/>
        <v>-256</v>
      </c>
      <c r="D41" s="28">
        <f t="shared" si="23"/>
        <v>-264</v>
      </c>
      <c r="E41" s="28">
        <f t="shared" si="23"/>
        <v>-272</v>
      </c>
      <c r="F41" s="28">
        <f t="shared" si="23"/>
        <v>-280</v>
      </c>
      <c r="G41" s="28">
        <f t="shared" si="23"/>
        <v>-280</v>
      </c>
      <c r="H41" s="28">
        <f t="shared" si="23"/>
        <v>-280</v>
      </c>
      <c r="I41" s="28">
        <f t="shared" si="23"/>
        <v>-288</v>
      </c>
      <c r="J41" s="28">
        <f t="shared" si="23"/>
        <v>-296</v>
      </c>
      <c r="K41" s="28">
        <f t="shared" si="23"/>
        <v>-304</v>
      </c>
      <c r="L41" s="28">
        <f t="shared" si="23"/>
        <v>-312</v>
      </c>
      <c r="M41" s="28">
        <f t="shared" si="23"/>
        <v>-320</v>
      </c>
      <c r="N41" s="28">
        <f t="shared" si="23"/>
        <v>-320</v>
      </c>
      <c r="O41" s="28">
        <f t="shared" si="23"/>
        <v>-320</v>
      </c>
      <c r="P41" s="28">
        <f t="shared" si="23"/>
        <v>-328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</row>
    <row r="42" spans="1:27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</row>
    <row r="43" spans="1:27" s="15" customFormat="1" ht="16.149999999999999" customHeight="1" thickBot="1" x14ac:dyDescent="0.25">
      <c r="A43" s="15" t="s">
        <v>17</v>
      </c>
      <c r="B43" s="16">
        <v>45489</v>
      </c>
      <c r="C43" s="16">
        <v>45490</v>
      </c>
      <c r="D43" s="16">
        <v>45491</v>
      </c>
      <c r="E43" s="16">
        <v>45492</v>
      </c>
      <c r="F43" s="16">
        <v>45493</v>
      </c>
      <c r="G43" s="16">
        <v>45494</v>
      </c>
      <c r="H43" s="16">
        <v>45495</v>
      </c>
      <c r="I43" s="16">
        <v>45496</v>
      </c>
      <c r="J43" s="16">
        <v>45497</v>
      </c>
      <c r="K43" s="16">
        <v>45498</v>
      </c>
      <c r="L43" s="16">
        <v>45499</v>
      </c>
      <c r="M43" s="16">
        <v>45500</v>
      </c>
      <c r="N43" s="16">
        <v>45501</v>
      </c>
      <c r="O43" s="16">
        <v>45502</v>
      </c>
      <c r="P43" s="16">
        <v>45503</v>
      </c>
      <c r="Q43" s="16">
        <v>45504</v>
      </c>
      <c r="R43" s="16">
        <v>44774</v>
      </c>
      <c r="S43" s="347"/>
      <c r="T43" s="347"/>
      <c r="U43" s="347"/>
      <c r="V43" s="347"/>
      <c r="W43" s="347"/>
      <c r="X43" s="347"/>
      <c r="Y43" s="347"/>
      <c r="Z43" s="347"/>
      <c r="AA43" s="347"/>
    </row>
    <row r="44" spans="1:27" ht="16.149999999999999" customHeight="1" thickBot="1" x14ac:dyDescent="0.25">
      <c r="A44" s="6" t="s">
        <v>18</v>
      </c>
      <c r="B44" s="45">
        <f t="shared" ref="B44:Q44" si="25">B43</f>
        <v>45489</v>
      </c>
      <c r="C44" s="45">
        <f t="shared" si="25"/>
        <v>45490</v>
      </c>
      <c r="D44" s="45">
        <f t="shared" si="25"/>
        <v>45491</v>
      </c>
      <c r="E44" s="45">
        <f t="shared" si="25"/>
        <v>45492</v>
      </c>
      <c r="F44" s="45">
        <f t="shared" si="25"/>
        <v>45493</v>
      </c>
      <c r="G44" s="45">
        <f t="shared" si="25"/>
        <v>45494</v>
      </c>
      <c r="H44" s="45">
        <f t="shared" si="25"/>
        <v>45495</v>
      </c>
      <c r="I44" s="45">
        <f t="shared" si="25"/>
        <v>45496</v>
      </c>
      <c r="J44" s="45">
        <f t="shared" si="25"/>
        <v>45497</v>
      </c>
      <c r="K44" s="45">
        <f t="shared" si="25"/>
        <v>45498</v>
      </c>
      <c r="L44" s="45">
        <f t="shared" si="25"/>
        <v>45499</v>
      </c>
      <c r="M44" s="45">
        <f t="shared" si="25"/>
        <v>45500</v>
      </c>
      <c r="N44" s="45">
        <f t="shared" si="25"/>
        <v>45501</v>
      </c>
      <c r="O44" s="45">
        <f t="shared" si="25"/>
        <v>45502</v>
      </c>
      <c r="P44" s="45">
        <f t="shared" si="25"/>
        <v>45503</v>
      </c>
      <c r="Q44" s="45">
        <f t="shared" si="25"/>
        <v>45504</v>
      </c>
      <c r="S44" s="346"/>
      <c r="T44" s="346"/>
      <c r="U44" s="346"/>
      <c r="V44" s="346"/>
      <c r="W44" s="346"/>
      <c r="X44" s="346"/>
      <c r="Y44" s="346"/>
      <c r="Z44" s="346"/>
      <c r="AA44" s="346"/>
    </row>
    <row r="45" spans="1:27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</row>
    <row r="46" spans="1:27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</row>
    <row r="47" spans="1:27" ht="16.149999999999999" customHeight="1" x14ac:dyDescent="0.2">
      <c r="A47" s="6" t="s">
        <v>21</v>
      </c>
      <c r="B47" s="68">
        <f>IF(AND(B51&gt;0,OR(LEFT(B48,1)="U",LEFT(B48,1)="A",LEFT(B48,1)="K",LEFT(B48,1)="D",LEFT(B48,3)="mKK")),$I$1,'07HO'!N21)</f>
        <v>0</v>
      </c>
      <c r="C47" s="68">
        <f>IF(AND(C51&gt;0,OR(LEFT(C48,1)="U",LEFT(C48,1)="A",LEFT(C48,1)="K",LEFT(C48,1)="D",LEFT(C48,3)="mKK")),$I$1,'07HO'!N22)</f>
        <v>0</v>
      </c>
      <c r="D47" s="68">
        <f>IF(AND(D51&gt;0,OR(LEFT(D48,1)="U",LEFT(D48,1)="A",LEFT(D48,1)="K",LEFT(D48,1)="D",LEFT(D48,3)="mKK")),$I$1,'07HO'!N23)</f>
        <v>0</v>
      </c>
      <c r="E47" s="68">
        <f>IF(AND(E51&gt;0,OR(LEFT(E48,1)="U",LEFT(E48,1)="A",LEFT(E48,1)="K",LEFT(E48,1)="D",LEFT(E48,3)="mKK")),$I$1,'07HO'!N24)</f>
        <v>0</v>
      </c>
      <c r="F47" s="68">
        <f>IF(AND(F51&gt;0,OR(LEFT(F48,1)="U",LEFT(F48,1)="A",LEFT(F48,1)="K",LEFT(F48,1)="D",LEFT(F48,3)="mKK")),$I$1,'07HO'!N25)</f>
        <v>0</v>
      </c>
      <c r="G47" s="68">
        <f>IF(AND(G51&gt;0,OR(LEFT(G48,1)="U",LEFT(G48,1)="A",LEFT(G48,1)="K",LEFT(G48,1)="D",LEFT(G48,3)="mKK")),$I$1,'07HO'!N26)</f>
        <v>0</v>
      </c>
      <c r="H47" s="68">
        <f>IF(AND(H51&gt;0,OR(LEFT(H48,1)="U",LEFT(H48,1)="A",LEFT(H48,1)="K",LEFT(H48,1)="D",LEFT(H48,3)="mKK")),$I$1,'07HO'!N27)</f>
        <v>0</v>
      </c>
      <c r="I47" s="68">
        <f>IF(AND(I51&gt;0,OR(LEFT(I48,1)="U",LEFT(I48,1)="A",LEFT(I48,1)="K",LEFT(I48,1)="D",LEFT(I48,3)="mKK")),$I$1,'07HO'!N28)</f>
        <v>0</v>
      </c>
      <c r="J47" s="68">
        <f>IF(AND(J51&gt;0,OR(LEFT(J48,1)="U",LEFT(J48,1)="A",LEFT(J48,1)="K",LEFT(J48,1)="D",LEFT(J48,3)="mKK")),$I$1,'07HO'!N29)</f>
        <v>0</v>
      </c>
      <c r="K47" s="68">
        <f>IF(AND(K51&gt;0,OR(LEFT(K48,1)="U",LEFT(K48,1)="A",LEFT(K48,1)="K",LEFT(K48,1)="D",LEFT(K48,3)="mKK")),$I$1,'07HO'!N30)</f>
        <v>0</v>
      </c>
      <c r="L47" s="68">
        <f>IF(AND(L51&gt;0,OR(LEFT(L48,1)="U",LEFT(L48,1)="A",LEFT(L48,1)="K",LEFT(L48,1)="D",LEFT(L48,3)="mKK")),$I$1,'07HO'!N31)</f>
        <v>0</v>
      </c>
      <c r="M47" s="68">
        <f>IF(AND(M51&gt;0,OR(LEFT(M48,1)="U",LEFT(M48,1)="A",LEFT(M48,1)="K",LEFT(M48,1)="D",LEFT(M48,3)="mKK")),$I$1,'07HO'!N32)</f>
        <v>0</v>
      </c>
      <c r="N47" s="68">
        <f>IF(AND(N51&gt;0,OR(LEFT(N48,1)="U",LEFT(N48,1)="A",LEFT(N48,1)="K",LEFT(N48,1)="D",LEFT(N48,3)="mKK")),$I$1,'07HO'!N33)</f>
        <v>0</v>
      </c>
      <c r="O47" s="68">
        <f>IF(AND(O51&gt;0,OR(LEFT(O48,1)="U",LEFT(O48,1)="A",LEFT(O48,1)="K",LEFT(O48,1)="D",LEFT(O48,3)="mKK")),$I$1,'07HO'!N34)</f>
        <v>0</v>
      </c>
      <c r="P47" s="68">
        <f>IF(AND(P51&gt;0,OR(LEFT(P48,1)="U",LEFT(P48,1)="A",LEFT(P48,1)="K",LEFT(P48,1)="D",LEFT(P48,3)="mKK")),$I$1,'07HO'!N35)</f>
        <v>0</v>
      </c>
      <c r="Q47" s="68">
        <f>IF(AND(Q51&gt;0,OR(LEFT(Q48,1)="U",LEFT(Q48,1)="A",LEFT(Q48,1)="K",LEFT(Q48,1)="D",LEFT(Q48,3)="mKK")),$I$1,'07HO'!N36)</f>
        <v>0</v>
      </c>
      <c r="S47" s="346"/>
      <c r="T47" s="346"/>
      <c r="U47" s="346"/>
      <c r="V47" s="346"/>
      <c r="W47" s="346"/>
      <c r="X47" s="346"/>
      <c r="Y47" s="346"/>
      <c r="Z47" s="346"/>
      <c r="AA47" s="346"/>
    </row>
    <row r="48" spans="1:27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</row>
    <row r="49" spans="1:27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</row>
    <row r="50" spans="1:27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</row>
    <row r="51" spans="1:27" hidden="1" x14ac:dyDescent="0.2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8</v>
      </c>
      <c r="D51" s="18">
        <f t="shared" si="26"/>
        <v>8</v>
      </c>
      <c r="E51" s="18">
        <f t="shared" si="26"/>
        <v>8</v>
      </c>
      <c r="F51" s="18">
        <f t="shared" si="26"/>
        <v>0</v>
      </c>
      <c r="G51" s="18">
        <f t="shared" si="26"/>
        <v>0</v>
      </c>
      <c r="H51" s="18">
        <f t="shared" si="26"/>
        <v>8</v>
      </c>
      <c r="I51" s="18">
        <f t="shared" si="26"/>
        <v>8</v>
      </c>
      <c r="J51" s="18">
        <f t="shared" si="26"/>
        <v>8</v>
      </c>
      <c r="K51" s="18">
        <f t="shared" si="26"/>
        <v>8</v>
      </c>
      <c r="L51" s="18">
        <f t="shared" si="26"/>
        <v>8</v>
      </c>
      <c r="M51" s="18">
        <f t="shared" si="26"/>
        <v>0</v>
      </c>
      <c r="N51" s="18">
        <f t="shared" si="26"/>
        <v>0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8</v>
      </c>
      <c r="S51" s="346"/>
      <c r="T51" s="346"/>
      <c r="U51" s="346"/>
      <c r="V51" s="346"/>
      <c r="W51" s="346"/>
      <c r="X51" s="346"/>
      <c r="Y51" s="346"/>
      <c r="Z51" s="346"/>
      <c r="AA51" s="346"/>
    </row>
    <row r="52" spans="1:27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</row>
    <row r="53" spans="1:27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</row>
    <row r="54" spans="1:27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</row>
    <row r="55" spans="1:27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</row>
    <row r="56" spans="1:27" ht="16.149999999999999" hidden="1" customHeight="1" x14ac:dyDescent="0.2">
      <c r="A56" s="17" t="s">
        <v>29</v>
      </c>
      <c r="B56" s="56">
        <f>IF(B55&lt;$J$9,$J$9,B55)</f>
        <v>0.25</v>
      </c>
      <c r="C56" s="56">
        <f>IF(C55&lt;$J$9,$J$9,C55)</f>
        <v>0.25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</row>
    <row r="57" spans="1:27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</row>
    <row r="58" spans="1:27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</row>
    <row r="59" spans="1:27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</row>
    <row r="60" spans="1:27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</row>
    <row r="61" spans="1:27" hidden="1" x14ac:dyDescent="0.2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0.33333333333333331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</v>
      </c>
      <c r="G61" s="20">
        <f t="shared" si="36"/>
        <v>0</v>
      </c>
      <c r="H61" s="20">
        <f t="shared" si="36"/>
        <v>0.33333333333333331</v>
      </c>
      <c r="I61" s="20">
        <f t="shared" si="36"/>
        <v>0.33333333333333331</v>
      </c>
      <c r="J61" s="20">
        <f t="shared" si="36"/>
        <v>0.33333333333333331</v>
      </c>
      <c r="K61" s="20">
        <f t="shared" si="36"/>
        <v>0.33333333333333331</v>
      </c>
      <c r="L61" s="20">
        <f t="shared" si="36"/>
        <v>0.33333333333333331</v>
      </c>
      <c r="M61" s="20">
        <f t="shared" si="36"/>
        <v>0</v>
      </c>
      <c r="N61" s="20">
        <f t="shared" si="36"/>
        <v>0</v>
      </c>
      <c r="O61" s="20">
        <f t="shared" si="36"/>
        <v>0.33333333333333331</v>
      </c>
      <c r="P61" s="20">
        <f t="shared" si="36"/>
        <v>0.33333333333333331</v>
      </c>
      <c r="Q61" s="20">
        <f t="shared" si="36"/>
        <v>0.33333333333333331</v>
      </c>
      <c r="S61" s="346"/>
      <c r="T61" s="346"/>
      <c r="U61" s="346"/>
      <c r="V61" s="346"/>
      <c r="W61" s="346"/>
      <c r="X61" s="346"/>
      <c r="Y61" s="346"/>
      <c r="Z61" s="346"/>
      <c r="AA61" s="346"/>
    </row>
    <row r="62" spans="1:27" ht="15" hidden="1" customHeight="1" x14ac:dyDescent="0.2">
      <c r="A62" s="17" t="s">
        <v>32</v>
      </c>
      <c r="B62" s="66">
        <f>B61+P30</f>
        <v>4</v>
      </c>
      <c r="C62" s="22">
        <f t="shared" ref="C62:Q62" si="37">B62+C61</f>
        <v>4.333333333333333</v>
      </c>
      <c r="D62" s="22">
        <f t="shared" si="37"/>
        <v>4.6666666666666661</v>
      </c>
      <c r="E62" s="22">
        <f t="shared" si="37"/>
        <v>4.9999999999999991</v>
      </c>
      <c r="F62" s="22">
        <f t="shared" si="37"/>
        <v>4.9999999999999991</v>
      </c>
      <c r="G62" s="22">
        <f t="shared" si="37"/>
        <v>4.9999999999999991</v>
      </c>
      <c r="H62" s="22">
        <f t="shared" si="37"/>
        <v>5.3333333333333321</v>
      </c>
      <c r="I62" s="22">
        <f t="shared" si="37"/>
        <v>5.6666666666666652</v>
      </c>
      <c r="J62" s="22">
        <f t="shared" si="37"/>
        <v>5.9999999999999982</v>
      </c>
      <c r="K62" s="22">
        <f t="shared" si="37"/>
        <v>6.3333333333333313</v>
      </c>
      <c r="L62" s="22">
        <f t="shared" si="37"/>
        <v>6.6666666666666643</v>
      </c>
      <c r="M62" s="22">
        <f t="shared" si="37"/>
        <v>6.6666666666666643</v>
      </c>
      <c r="N62" s="22">
        <f t="shared" si="37"/>
        <v>6.6666666666666643</v>
      </c>
      <c r="O62" s="22">
        <f t="shared" si="37"/>
        <v>6.9999999999999973</v>
      </c>
      <c r="P62" s="22">
        <f t="shared" si="37"/>
        <v>7.3333333333333304</v>
      </c>
      <c r="Q62" s="58">
        <f t="shared" si="37"/>
        <v>7.6666666666666634</v>
      </c>
      <c r="S62" s="346"/>
      <c r="T62" s="346"/>
      <c r="U62" s="346"/>
      <c r="V62" s="346"/>
      <c r="W62" s="346"/>
      <c r="X62" s="346"/>
      <c r="Y62" s="346"/>
      <c r="Z62" s="346"/>
      <c r="AA62" s="346"/>
    </row>
    <row r="63" spans="1:27" s="24" customFormat="1" ht="15" hidden="1" customHeight="1" x14ac:dyDescent="0.2">
      <c r="A63" s="23" t="s">
        <v>33</v>
      </c>
      <c r="B63" s="22">
        <f t="shared" ref="B63:Q63" si="38">B58-B56</f>
        <v>-0.25</v>
      </c>
      <c r="C63" s="22">
        <f t="shared" si="38"/>
        <v>-0.25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</row>
    <row r="64" spans="1:27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</row>
    <row r="65" spans="1:27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</row>
    <row r="66" spans="1:27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</row>
    <row r="67" spans="1:27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</row>
    <row r="68" spans="1:27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</row>
    <row r="69" spans="1:27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</row>
    <row r="70" spans="1:27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-0.33333333333333331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0</v>
      </c>
      <c r="G70" s="22">
        <f t="shared" si="45"/>
        <v>0</v>
      </c>
      <c r="H70" s="22">
        <f t="shared" si="45"/>
        <v>-0.33333333333333331</v>
      </c>
      <c r="I70" s="22">
        <f t="shared" si="45"/>
        <v>-0.33333333333333331</v>
      </c>
      <c r="J70" s="22">
        <f t="shared" si="45"/>
        <v>-0.33333333333333331</v>
      </c>
      <c r="K70" s="22">
        <f t="shared" si="45"/>
        <v>-0.33333333333333331</v>
      </c>
      <c r="L70" s="22">
        <f t="shared" si="45"/>
        <v>-0.33333333333333331</v>
      </c>
      <c r="M70" s="22">
        <f t="shared" si="45"/>
        <v>0</v>
      </c>
      <c r="N70" s="22">
        <f t="shared" si="45"/>
        <v>0</v>
      </c>
      <c r="O70" s="22">
        <f t="shared" si="45"/>
        <v>-0.33333333333333331</v>
      </c>
      <c r="P70" s="22">
        <f t="shared" si="45"/>
        <v>-0.33333333333333331</v>
      </c>
      <c r="Q70" s="22">
        <f>Q68-Q61</f>
        <v>-0.33333333333333331</v>
      </c>
      <c r="S70" s="348"/>
      <c r="T70" s="348"/>
      <c r="U70" s="348"/>
      <c r="V70" s="348"/>
      <c r="W70" s="348"/>
      <c r="X70" s="348"/>
      <c r="Y70" s="348"/>
      <c r="Z70" s="348"/>
      <c r="AA70" s="348"/>
    </row>
    <row r="71" spans="1:27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-8</v>
      </c>
      <c r="D71" s="26">
        <f t="shared" si="46"/>
        <v>-8</v>
      </c>
      <c r="E71" s="26">
        <f t="shared" si="46"/>
        <v>-8</v>
      </c>
      <c r="F71" s="26">
        <f t="shared" si="46"/>
        <v>0</v>
      </c>
      <c r="G71" s="26">
        <f t="shared" si="46"/>
        <v>0</v>
      </c>
      <c r="H71" s="26">
        <f t="shared" si="46"/>
        <v>-8</v>
      </c>
      <c r="I71" s="26">
        <f t="shared" si="46"/>
        <v>-8</v>
      </c>
      <c r="J71" s="26">
        <f t="shared" si="46"/>
        <v>-8</v>
      </c>
      <c r="K71" s="26">
        <f t="shared" si="46"/>
        <v>-8</v>
      </c>
      <c r="L71" s="26">
        <f t="shared" si="46"/>
        <v>-8</v>
      </c>
      <c r="M71" s="26">
        <f t="shared" si="46"/>
        <v>0</v>
      </c>
      <c r="N71" s="26">
        <f t="shared" si="46"/>
        <v>0</v>
      </c>
      <c r="O71" s="26">
        <f t="shared" si="46"/>
        <v>-8</v>
      </c>
      <c r="P71" s="27">
        <f t="shared" si="46"/>
        <v>-8</v>
      </c>
      <c r="Q71" s="27">
        <f>SIGN(Q70)*(HOUR(ABS(Q70))+MINUTE(ABS(Q70))/100)</f>
        <v>-8</v>
      </c>
      <c r="S71" s="348"/>
      <c r="T71" s="348"/>
      <c r="U71" s="348"/>
      <c r="V71" s="348"/>
      <c r="W71" s="348"/>
      <c r="X71" s="348"/>
      <c r="Y71" s="348"/>
      <c r="Z71" s="348"/>
      <c r="AA71" s="348"/>
    </row>
    <row r="72" spans="1:27" s="24" customFormat="1" ht="13.5" hidden="1" thickTop="1" x14ac:dyDescent="0.2">
      <c r="A72" s="23" t="s">
        <v>41</v>
      </c>
      <c r="B72" s="58">
        <f>B70+P40</f>
        <v>-14.000000000000007</v>
      </c>
      <c r="C72" s="22">
        <f t="shared" ref="C72:P72" si="47">C70+B72</f>
        <v>-14.333333333333341</v>
      </c>
      <c r="D72" s="22">
        <f t="shared" si="47"/>
        <v>-14.666666666666675</v>
      </c>
      <c r="E72" s="22">
        <f t="shared" si="47"/>
        <v>-15.000000000000009</v>
      </c>
      <c r="F72" s="22">
        <f t="shared" si="47"/>
        <v>-15.000000000000009</v>
      </c>
      <c r="G72" s="22">
        <f t="shared" si="47"/>
        <v>-15.000000000000009</v>
      </c>
      <c r="H72" s="22">
        <f t="shared" si="47"/>
        <v>-15.333333333333343</v>
      </c>
      <c r="I72" s="22">
        <f t="shared" si="47"/>
        <v>-15.666666666666677</v>
      </c>
      <c r="J72" s="22">
        <f t="shared" si="47"/>
        <v>-16.000000000000011</v>
      </c>
      <c r="K72" s="22">
        <f t="shared" si="47"/>
        <v>-16.333333333333343</v>
      </c>
      <c r="L72" s="22">
        <f t="shared" si="47"/>
        <v>-16.666666666666675</v>
      </c>
      <c r="M72" s="22">
        <f t="shared" si="47"/>
        <v>-16.666666666666675</v>
      </c>
      <c r="N72" s="22">
        <f t="shared" si="47"/>
        <v>-16.666666666666675</v>
      </c>
      <c r="O72" s="22">
        <f t="shared" si="47"/>
        <v>-17.000000000000007</v>
      </c>
      <c r="P72" s="22">
        <f t="shared" si="47"/>
        <v>-17.333333333333339</v>
      </c>
      <c r="Q72" s="66">
        <f>Q70+P72</f>
        <v>-17.666666666666671</v>
      </c>
      <c r="S72" s="348"/>
      <c r="T72" s="348"/>
      <c r="U72" s="348"/>
      <c r="V72" s="348"/>
      <c r="W72" s="348"/>
      <c r="X72" s="348"/>
      <c r="Y72" s="348"/>
      <c r="Z72" s="348"/>
      <c r="AA72" s="348"/>
    </row>
    <row r="73" spans="1:27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-336</v>
      </c>
      <c r="C73" s="28">
        <f t="shared" si="48"/>
        <v>-344</v>
      </c>
      <c r="D73" s="28">
        <f t="shared" si="48"/>
        <v>-352</v>
      </c>
      <c r="E73" s="28">
        <f t="shared" si="48"/>
        <v>-360</v>
      </c>
      <c r="F73" s="28">
        <f t="shared" si="48"/>
        <v>-360</v>
      </c>
      <c r="G73" s="28">
        <f t="shared" si="48"/>
        <v>-360</v>
      </c>
      <c r="H73" s="28">
        <f t="shared" si="48"/>
        <v>-368</v>
      </c>
      <c r="I73" s="28">
        <f t="shared" si="48"/>
        <v>-376</v>
      </c>
      <c r="J73" s="28">
        <f t="shared" si="48"/>
        <v>-384</v>
      </c>
      <c r="K73" s="28">
        <f t="shared" si="48"/>
        <v>-392</v>
      </c>
      <c r="L73" s="28">
        <f t="shared" si="48"/>
        <v>-400</v>
      </c>
      <c r="M73" s="28">
        <f t="shared" si="48"/>
        <v>-400</v>
      </c>
      <c r="N73" s="28">
        <f t="shared" si="48"/>
        <v>-400</v>
      </c>
      <c r="O73" s="28">
        <f t="shared" si="48"/>
        <v>-408</v>
      </c>
      <c r="P73" s="28">
        <f t="shared" si="48"/>
        <v>-416</v>
      </c>
      <c r="Q73" s="28">
        <f t="shared" si="48"/>
        <v>-424</v>
      </c>
      <c r="S73" s="346"/>
      <c r="T73" s="346"/>
      <c r="U73" s="346"/>
      <c r="V73" s="346"/>
      <c r="W73" s="346"/>
      <c r="X73" s="346"/>
      <c r="Y73" s="346"/>
      <c r="Z73" s="346"/>
      <c r="AA73" s="346"/>
    </row>
    <row r="74" spans="1:27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</row>
    <row r="75" spans="1:27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</row>
    <row r="76" spans="1:27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</row>
    <row r="77" spans="1:27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</row>
    <row r="78" spans="1:27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</row>
    <row r="79" spans="1:27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</row>
    <row r="80" spans="1:27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</row>
    <row r="81" spans="1:27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</row>
    <row r="82" spans="1:27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</row>
    <row r="83" spans="1:27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</row>
    <row r="84" spans="1:27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</row>
    <row r="85" spans="1:27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</row>
    <row r="86" spans="1:27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</row>
    <row r="87" spans="1:27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</row>
    <row r="88" spans="1:27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</row>
    <row r="89" spans="1:27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</row>
    <row r="90" spans="1:27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</row>
    <row r="91" spans="1:27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7"/>
      <c r="T91" s="347"/>
      <c r="U91" s="347"/>
      <c r="V91" s="347"/>
      <c r="W91" s="347"/>
      <c r="X91" s="347"/>
      <c r="Y91" s="347"/>
      <c r="Z91" s="347"/>
      <c r="AA91" s="347"/>
    </row>
    <row r="92" spans="1:27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</row>
    <row r="93" spans="1:27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</row>
    <row r="94" spans="1:27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</row>
    <row r="95" spans="1:27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</row>
    <row r="96" spans="1:27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</row>
    <row r="97" spans="1:27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</row>
    <row r="98" spans="1:27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</row>
    <row r="99" spans="1:27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</row>
    <row r="100" spans="1:27" x14ac:dyDescent="0.2">
      <c r="S100" s="346"/>
      <c r="T100" s="346"/>
      <c r="U100" s="346"/>
      <c r="V100" s="346"/>
      <c r="W100" s="346"/>
      <c r="X100" s="346"/>
      <c r="Y100" s="346"/>
      <c r="Z100" s="346"/>
      <c r="AA100" s="346"/>
    </row>
    <row r="101" spans="1:27" x14ac:dyDescent="0.2">
      <c r="S101" s="346"/>
      <c r="T101" s="346"/>
      <c r="U101" s="346"/>
      <c r="V101" s="346"/>
      <c r="W101" s="346"/>
      <c r="X101" s="346"/>
      <c r="Y101" s="346"/>
      <c r="Z101" s="346"/>
      <c r="AA101" s="346"/>
    </row>
    <row r="102" spans="1:27" x14ac:dyDescent="0.2">
      <c r="S102" s="346"/>
      <c r="T102" s="346"/>
      <c r="U102" s="346"/>
      <c r="V102" s="346"/>
      <c r="W102" s="346"/>
      <c r="X102" s="346"/>
      <c r="Y102" s="346"/>
      <c r="Z102" s="346"/>
      <c r="AA102" s="346"/>
    </row>
    <row r="103" spans="1:27" x14ac:dyDescent="0.2">
      <c r="S103" s="346"/>
      <c r="T103" s="346"/>
      <c r="U103" s="346"/>
      <c r="V103" s="346"/>
      <c r="W103" s="346"/>
      <c r="X103" s="346"/>
      <c r="Y103" s="346"/>
      <c r="Z103" s="346"/>
      <c r="AA103" s="346"/>
    </row>
    <row r="104" spans="1:27" x14ac:dyDescent="0.2">
      <c r="S104" s="346"/>
      <c r="T104" s="346"/>
      <c r="U104" s="346"/>
      <c r="V104" s="346"/>
      <c r="W104" s="346"/>
      <c r="X104" s="346"/>
      <c r="Y104" s="346"/>
      <c r="Z104" s="346"/>
      <c r="AA104" s="346"/>
    </row>
    <row r="105" spans="1:27" x14ac:dyDescent="0.2">
      <c r="S105" s="346"/>
      <c r="T105" s="346"/>
      <c r="U105" s="346"/>
      <c r="V105" s="346"/>
      <c r="W105" s="346"/>
      <c r="X105" s="346"/>
      <c r="Y105" s="346"/>
      <c r="Z105" s="346"/>
      <c r="AA105" s="346"/>
    </row>
    <row r="106" spans="1:27" x14ac:dyDescent="0.2">
      <c r="S106" s="346"/>
      <c r="T106" s="346"/>
      <c r="U106" s="346"/>
      <c r="V106" s="346"/>
      <c r="W106" s="346"/>
      <c r="X106" s="346"/>
      <c r="Y106" s="346"/>
      <c r="Z106" s="346"/>
      <c r="AA106" s="346"/>
    </row>
    <row r="107" spans="1:27" x14ac:dyDescent="0.2">
      <c r="S107" s="346"/>
      <c r="T107" s="346"/>
      <c r="U107" s="346"/>
      <c r="V107" s="346"/>
      <c r="W107" s="346"/>
      <c r="X107" s="346"/>
      <c r="Y107" s="346"/>
      <c r="Z107" s="346"/>
      <c r="AA107" s="346"/>
    </row>
    <row r="108" spans="1:27" x14ac:dyDescent="0.2">
      <c r="S108" s="346"/>
      <c r="T108" s="346"/>
      <c r="U108" s="346"/>
      <c r="V108" s="346"/>
      <c r="W108" s="346"/>
      <c r="X108" s="346"/>
      <c r="Y108" s="346"/>
      <c r="Z108" s="346"/>
      <c r="AA108" s="346"/>
    </row>
    <row r="109" spans="1:27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</row>
    <row r="110" spans="1:27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</row>
    <row r="111" spans="1:27" x14ac:dyDescent="0.2">
      <c r="S111" s="348"/>
      <c r="T111" s="348"/>
      <c r="U111" s="348"/>
      <c r="V111" s="348"/>
      <c r="W111" s="348"/>
      <c r="X111" s="348"/>
      <c r="Y111" s="348"/>
      <c r="Z111" s="348"/>
      <c r="AA111" s="348"/>
    </row>
    <row r="112" spans="1:27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</row>
    <row r="113" spans="19:27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</row>
    <row r="114" spans="19:27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</row>
    <row r="115" spans="19:27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</row>
    <row r="116" spans="19:27" x14ac:dyDescent="0.2">
      <c r="S116" s="348"/>
      <c r="T116" s="348"/>
      <c r="U116" s="348"/>
      <c r="V116" s="348"/>
      <c r="W116" s="348"/>
      <c r="X116" s="348"/>
      <c r="Y116" s="348"/>
      <c r="Z116" s="348"/>
      <c r="AA116" s="348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5">
    <pageSetUpPr fitToPage="1"/>
  </sheetPr>
  <dimension ref="A1:AV63"/>
  <sheetViews>
    <sheetView showGridLines="0" workbookViewId="0">
      <selection activeCell="BA14" sqref="BA14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8" width="0" style="298" hidden="1" customWidth="1"/>
    <col min="49" max="49" width="0" hidden="1" customWidth="1"/>
  </cols>
  <sheetData>
    <row r="1" spans="1:48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8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8" s="184" customFormat="1" ht="15.75" x14ac:dyDescent="0.25">
      <c r="A3" s="193" t="s">
        <v>115</v>
      </c>
      <c r="B3" s="286" t="str">
        <f>'07'!B4</f>
        <v>Juli</v>
      </c>
      <c r="C3" s="288"/>
      <c r="D3" s="283" t="s">
        <v>112</v>
      </c>
      <c r="E3" s="221"/>
      <c r="F3" s="221">
        <f>'07'!P4</f>
        <v>184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110.39999999999999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</row>
    <row r="4" spans="1:48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8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8" ht="14.25" x14ac:dyDescent="0.2">
      <c r="A6" s="338">
        <v>45474</v>
      </c>
      <c r="B6" s="311"/>
      <c r="C6" s="311"/>
      <c r="D6" s="311">
        <f t="shared" ref="D6" si="0">AC6</f>
        <v>0</v>
      </c>
      <c r="E6" s="311"/>
      <c r="F6" s="311"/>
      <c r="G6" s="311">
        <f t="shared" ref="G6" si="1">AD6</f>
        <v>0</v>
      </c>
      <c r="H6" s="311"/>
      <c r="I6" s="311"/>
      <c r="J6" s="311">
        <f t="shared" ref="J6" si="2">I6-H6</f>
        <v>0</v>
      </c>
      <c r="K6" s="316"/>
      <c r="L6" s="316"/>
      <c r="M6" s="316">
        <f>L6-K6</f>
        <v>0</v>
      </c>
      <c r="N6" s="311">
        <f t="shared" ref="N6" si="3">AL6</f>
        <v>0</v>
      </c>
      <c r="O6" s="317"/>
      <c r="P6" s="301"/>
      <c r="Q6" s="298"/>
      <c r="R6" s="298"/>
      <c r="S6" s="298"/>
      <c r="T6" s="351">
        <f t="shared" ref="T6:U37" si="4">TIME(INT(B6),(B6-INT(B6))*100,0)</f>
        <v>0</v>
      </c>
      <c r="U6" s="351">
        <f t="shared" si="4"/>
        <v>0</v>
      </c>
      <c r="V6" s="351">
        <f>U6-T6</f>
        <v>0</v>
      </c>
      <c r="W6" s="351">
        <f t="shared" ref="W6:X37" si="5">TIME(INT(E6),(E6-INT(E6))*100,0)</f>
        <v>0</v>
      </c>
      <c r="X6" s="351">
        <f t="shared" si="5"/>
        <v>0</v>
      </c>
      <c r="Y6" s="355">
        <f>X6-W6</f>
        <v>0</v>
      </c>
      <c r="Z6" s="303">
        <f>TIME(INT(H6),(H6-INT(H6))*100,0)</f>
        <v>0</v>
      </c>
      <c r="AA6" s="303">
        <f>TIME(INT(I6),(I6-INT(I6))*100,0)</f>
        <v>0</v>
      </c>
      <c r="AB6" s="303">
        <f>AA6-Z6</f>
        <v>0</v>
      </c>
      <c r="AC6" s="302">
        <f t="shared" ref="AC6:AC37" si="6">HOUR(V6)+MINUTE(V6)/100</f>
        <v>0</v>
      </c>
      <c r="AD6" s="302">
        <f>HOUR(Y6)+MINUTE(Y6)/100</f>
        <v>0</v>
      </c>
      <c r="AE6" s="304">
        <f>HOUR(AB6)+MINUTE(AB6)/100</f>
        <v>0</v>
      </c>
      <c r="AF6" s="364">
        <f>SUM(AC6:AE6)</f>
        <v>0</v>
      </c>
      <c r="AG6" s="359">
        <f t="shared" ref="AG6:AG37" si="7">INT(AF6)</f>
        <v>0</v>
      </c>
      <c r="AH6" s="359">
        <f>(AF6-AG6)*100</f>
        <v>0</v>
      </c>
      <c r="AI6" s="298">
        <f>INT(AH6/60)</f>
        <v>0</v>
      </c>
      <c r="AJ6" s="298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8" ht="14.25" x14ac:dyDescent="0.2">
      <c r="A7" s="338">
        <v>45475</v>
      </c>
      <c r="B7" s="311"/>
      <c r="C7" s="311"/>
      <c r="D7" s="311">
        <f t="shared" ref="D7:D36" si="8">AC7</f>
        <v>0</v>
      </c>
      <c r="E7" s="311"/>
      <c r="F7" s="311"/>
      <c r="G7" s="311">
        <f t="shared" ref="G7:G36" si="9">AD7</f>
        <v>0</v>
      </c>
      <c r="H7" s="311"/>
      <c r="I7" s="311"/>
      <c r="J7" s="311">
        <f t="shared" ref="J7:J36" si="10">I7-H7</f>
        <v>0</v>
      </c>
      <c r="K7" s="316"/>
      <c r="L7" s="316"/>
      <c r="M7" s="316">
        <f t="shared" ref="M7:M36" si="11">L7-K7</f>
        <v>0</v>
      </c>
      <c r="N7" s="311">
        <f t="shared" ref="N7:N36" si="12">AL7</f>
        <v>0</v>
      </c>
      <c r="O7" s="317"/>
      <c r="P7" s="301"/>
      <c r="Q7" s="298"/>
      <c r="R7" s="298"/>
      <c r="S7" s="298"/>
      <c r="T7" s="354">
        <f t="shared" si="4"/>
        <v>0</v>
      </c>
      <c r="U7" s="354">
        <f t="shared" si="4"/>
        <v>0</v>
      </c>
      <c r="V7" s="354">
        <f>U7-T7</f>
        <v>0</v>
      </c>
      <c r="W7" s="355">
        <f t="shared" si="5"/>
        <v>0</v>
      </c>
      <c r="X7" s="355">
        <f t="shared" si="5"/>
        <v>0</v>
      </c>
      <c r="Y7" s="355">
        <f t="shared" ref="Y7:Y37" si="13">X7-W7</f>
        <v>0</v>
      </c>
      <c r="Z7" s="303">
        <f t="shared" ref="Z7:Z37" si="14">TIME(INT(H7),(H7-INT(H7))*100,0)</f>
        <v>0</v>
      </c>
      <c r="AA7" s="303">
        <f t="shared" ref="AA7:AA37" si="15">TIME(INT(I7),(I7-INT(I7))*100,0)</f>
        <v>0</v>
      </c>
      <c r="AB7" s="303">
        <f>AA7-Z7</f>
        <v>0</v>
      </c>
      <c r="AC7" s="302">
        <f t="shared" si="6"/>
        <v>0</v>
      </c>
      <c r="AD7" s="302">
        <f>HOUR(Y7)+MINUTE(Y7)/100</f>
        <v>0</v>
      </c>
      <c r="AE7" s="304">
        <f>HOUR(AB7)+MINUTE(AB7)/100</f>
        <v>0</v>
      </c>
      <c r="AF7" s="364">
        <f t="shared" ref="AF7:AF37" si="16">SUM(AC7:AE7)</f>
        <v>0</v>
      </c>
      <c r="AG7" s="359">
        <f t="shared" si="7"/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8" ht="14.25" x14ac:dyDescent="0.2">
      <c r="A8" s="338">
        <v>45476</v>
      </c>
      <c r="B8" s="311"/>
      <c r="C8" s="311"/>
      <c r="D8" s="311">
        <f t="shared" si="8"/>
        <v>0</v>
      </c>
      <c r="E8" s="311"/>
      <c r="F8" s="311"/>
      <c r="G8" s="311">
        <f t="shared" si="9"/>
        <v>0</v>
      </c>
      <c r="H8" s="311"/>
      <c r="I8" s="311"/>
      <c r="J8" s="311">
        <f t="shared" si="10"/>
        <v>0</v>
      </c>
      <c r="K8" s="316"/>
      <c r="L8" s="316"/>
      <c r="M8" s="316">
        <f t="shared" si="11"/>
        <v>0</v>
      </c>
      <c r="N8" s="311">
        <f t="shared" si="12"/>
        <v>0</v>
      </c>
      <c r="O8" s="317"/>
      <c r="P8" s="298"/>
      <c r="Q8" s="298"/>
      <c r="R8" s="298"/>
      <c r="S8" s="298"/>
      <c r="T8" s="354">
        <f t="shared" si="4"/>
        <v>0</v>
      </c>
      <c r="U8" s="354">
        <f t="shared" si="4"/>
        <v>0</v>
      </c>
      <c r="V8" s="354">
        <f t="shared" ref="V8:V37" si="17">U8-T8</f>
        <v>0</v>
      </c>
      <c r="W8" s="355">
        <f t="shared" si="5"/>
        <v>0</v>
      </c>
      <c r="X8" s="355">
        <f t="shared" si="5"/>
        <v>0</v>
      </c>
      <c r="Y8" s="355">
        <f t="shared" si="13"/>
        <v>0</v>
      </c>
      <c r="Z8" s="303">
        <f t="shared" si="14"/>
        <v>0</v>
      </c>
      <c r="AA8" s="303">
        <f t="shared" si="15"/>
        <v>0</v>
      </c>
      <c r="AB8" s="303">
        <f t="shared" ref="AB8:AB37" si="18">AA8-Z8</f>
        <v>0</v>
      </c>
      <c r="AC8" s="302">
        <f t="shared" si="6"/>
        <v>0</v>
      </c>
      <c r="AD8" s="302">
        <f t="shared" ref="AD8:AD37" si="19">HOUR(Y8)+MINUTE(Y8)/100</f>
        <v>0</v>
      </c>
      <c r="AE8" s="304">
        <f t="shared" ref="AE8:AE37" si="20">HOUR(AB8)+MINUTE(AB8)/100</f>
        <v>0</v>
      </c>
      <c r="AF8" s="364">
        <f t="shared" si="16"/>
        <v>0</v>
      </c>
      <c r="AG8" s="359">
        <f t="shared" si="7"/>
        <v>0</v>
      </c>
      <c r="AH8" s="359">
        <f t="shared" ref="AH8:AH37" si="21">(AF8-AG8)*100</f>
        <v>0</v>
      </c>
      <c r="AI8" s="298">
        <f t="shared" ref="AI8:AI37" si="22">INT(AH8/60)</f>
        <v>0</v>
      </c>
      <c r="AJ8" s="359">
        <f t="shared" ref="AJ8:AJ37" si="23">AG8+AI8</f>
        <v>0</v>
      </c>
      <c r="AK8" s="298">
        <f t="shared" ref="AK8:AK37" si="24">AH8-AI8*60</f>
        <v>0</v>
      </c>
      <c r="AL8" s="298">
        <f t="shared" ref="AL8:AL37" si="25">AJ8+AK8/100</f>
        <v>0</v>
      </c>
      <c r="AM8" s="298"/>
      <c r="AN8" s="298"/>
      <c r="AO8" s="298"/>
      <c r="AP8" s="298"/>
      <c r="AQ8" s="298"/>
    </row>
    <row r="9" spans="1:48" ht="14.25" x14ac:dyDescent="0.2">
      <c r="A9" s="338">
        <v>45477</v>
      </c>
      <c r="B9" s="311"/>
      <c r="C9" s="311"/>
      <c r="D9" s="311">
        <f t="shared" si="8"/>
        <v>0</v>
      </c>
      <c r="E9" s="311"/>
      <c r="F9" s="311"/>
      <c r="G9" s="311">
        <f t="shared" si="9"/>
        <v>0</v>
      </c>
      <c r="H9" s="311"/>
      <c r="I9" s="311"/>
      <c r="J9" s="311">
        <f t="shared" si="10"/>
        <v>0</v>
      </c>
      <c r="K9" s="316"/>
      <c r="L9" s="316"/>
      <c r="M9" s="316">
        <f t="shared" si="11"/>
        <v>0</v>
      </c>
      <c r="N9" s="311">
        <f t="shared" si="12"/>
        <v>0</v>
      </c>
      <c r="O9" s="317"/>
      <c r="P9" s="298"/>
      <c r="Q9" s="298"/>
      <c r="R9" s="298"/>
      <c r="S9" s="298"/>
      <c r="T9" s="354">
        <f t="shared" si="4"/>
        <v>0</v>
      </c>
      <c r="U9" s="354">
        <f t="shared" si="4"/>
        <v>0</v>
      </c>
      <c r="V9" s="354">
        <f t="shared" si="17"/>
        <v>0</v>
      </c>
      <c r="W9" s="355">
        <f t="shared" si="5"/>
        <v>0</v>
      </c>
      <c r="X9" s="355">
        <f t="shared" si="5"/>
        <v>0</v>
      </c>
      <c r="Y9" s="355">
        <f t="shared" si="13"/>
        <v>0</v>
      </c>
      <c r="Z9" s="303">
        <f t="shared" si="14"/>
        <v>0</v>
      </c>
      <c r="AA9" s="303">
        <f t="shared" si="15"/>
        <v>0</v>
      </c>
      <c r="AB9" s="303">
        <f t="shared" si="18"/>
        <v>0</v>
      </c>
      <c r="AC9" s="302">
        <f t="shared" si="6"/>
        <v>0</v>
      </c>
      <c r="AD9" s="302">
        <f t="shared" si="19"/>
        <v>0</v>
      </c>
      <c r="AE9" s="304">
        <f t="shared" si="20"/>
        <v>0</v>
      </c>
      <c r="AF9" s="364">
        <f t="shared" si="16"/>
        <v>0</v>
      </c>
      <c r="AG9" s="359">
        <f>INT(AF9)</f>
        <v>0</v>
      </c>
      <c r="AH9" s="359">
        <f t="shared" si="21"/>
        <v>0</v>
      </c>
      <c r="AI9" s="298">
        <f t="shared" si="22"/>
        <v>0</v>
      </c>
      <c r="AJ9" s="359">
        <f t="shared" si="23"/>
        <v>0</v>
      </c>
      <c r="AK9" s="298">
        <f t="shared" si="24"/>
        <v>0</v>
      </c>
      <c r="AL9" s="298">
        <f t="shared" si="25"/>
        <v>0</v>
      </c>
      <c r="AM9" s="298"/>
      <c r="AN9" s="298"/>
      <c r="AO9" s="298"/>
      <c r="AP9" s="298"/>
      <c r="AQ9" s="298"/>
    </row>
    <row r="10" spans="1:48" ht="14.25" x14ac:dyDescent="0.2">
      <c r="A10" s="338">
        <v>45478</v>
      </c>
      <c r="B10" s="311"/>
      <c r="C10" s="311"/>
      <c r="D10" s="311">
        <f t="shared" si="8"/>
        <v>0</v>
      </c>
      <c r="E10" s="311"/>
      <c r="F10" s="311"/>
      <c r="G10" s="311">
        <f t="shared" si="9"/>
        <v>0</v>
      </c>
      <c r="H10" s="311"/>
      <c r="I10" s="311"/>
      <c r="J10" s="311">
        <f t="shared" si="10"/>
        <v>0</v>
      </c>
      <c r="K10" s="316"/>
      <c r="L10" s="316"/>
      <c r="M10" s="316">
        <f t="shared" si="11"/>
        <v>0</v>
      </c>
      <c r="N10" s="311">
        <f t="shared" si="12"/>
        <v>0</v>
      </c>
      <c r="O10" s="317"/>
      <c r="P10" s="298"/>
      <c r="Q10" s="298"/>
      <c r="R10" s="298"/>
      <c r="S10" s="298"/>
      <c r="T10" s="354">
        <f t="shared" si="4"/>
        <v>0</v>
      </c>
      <c r="U10" s="354">
        <f t="shared" si="4"/>
        <v>0</v>
      </c>
      <c r="V10" s="354">
        <f t="shared" si="17"/>
        <v>0</v>
      </c>
      <c r="W10" s="355">
        <f t="shared" si="5"/>
        <v>0</v>
      </c>
      <c r="X10" s="355">
        <f t="shared" si="5"/>
        <v>0</v>
      </c>
      <c r="Y10" s="355">
        <f t="shared" si="13"/>
        <v>0</v>
      </c>
      <c r="Z10" s="303">
        <f t="shared" si="14"/>
        <v>0</v>
      </c>
      <c r="AA10" s="303">
        <f t="shared" si="15"/>
        <v>0</v>
      </c>
      <c r="AB10" s="303">
        <f t="shared" si="18"/>
        <v>0</v>
      </c>
      <c r="AC10" s="302">
        <f t="shared" si="6"/>
        <v>0</v>
      </c>
      <c r="AD10" s="302">
        <f t="shared" si="19"/>
        <v>0</v>
      </c>
      <c r="AE10" s="304">
        <f t="shared" si="20"/>
        <v>0</v>
      </c>
      <c r="AF10" s="364">
        <f t="shared" si="16"/>
        <v>0</v>
      </c>
      <c r="AG10" s="359">
        <f t="shared" si="7"/>
        <v>0</v>
      </c>
      <c r="AH10" s="359">
        <f t="shared" si="21"/>
        <v>0</v>
      </c>
      <c r="AI10" s="298">
        <f t="shared" si="22"/>
        <v>0</v>
      </c>
      <c r="AJ10" s="359">
        <f t="shared" si="23"/>
        <v>0</v>
      </c>
      <c r="AK10" s="298">
        <f t="shared" si="24"/>
        <v>0</v>
      </c>
      <c r="AL10" s="298">
        <f t="shared" si="25"/>
        <v>0</v>
      </c>
      <c r="AM10" s="298"/>
      <c r="AN10" s="298"/>
      <c r="AO10" s="298"/>
      <c r="AP10" s="298"/>
      <c r="AQ10" s="298"/>
    </row>
    <row r="11" spans="1:48" ht="14.25" x14ac:dyDescent="0.2">
      <c r="A11" s="394">
        <v>45479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9"/>
      <c r="L11" s="389"/>
      <c r="M11" s="389"/>
      <c r="N11" s="384"/>
      <c r="O11" s="391"/>
      <c r="P11" s="298"/>
      <c r="Q11" s="298"/>
      <c r="R11" s="298"/>
      <c r="S11" s="298"/>
      <c r="T11" s="354">
        <f t="shared" si="4"/>
        <v>0</v>
      </c>
      <c r="U11" s="354">
        <f t="shared" si="4"/>
        <v>0</v>
      </c>
      <c r="V11" s="354">
        <f t="shared" si="17"/>
        <v>0</v>
      </c>
      <c r="W11" s="355">
        <f t="shared" si="5"/>
        <v>0</v>
      </c>
      <c r="X11" s="355">
        <f t="shared" si="5"/>
        <v>0</v>
      </c>
      <c r="Y11" s="355">
        <f t="shared" si="13"/>
        <v>0</v>
      </c>
      <c r="Z11" s="303">
        <f t="shared" si="14"/>
        <v>0</v>
      </c>
      <c r="AA11" s="303">
        <f t="shared" si="15"/>
        <v>0</v>
      </c>
      <c r="AB11" s="303">
        <f t="shared" si="18"/>
        <v>0</v>
      </c>
      <c r="AC11" s="302">
        <f t="shared" si="6"/>
        <v>0</v>
      </c>
      <c r="AD11" s="302">
        <f t="shared" si="19"/>
        <v>0</v>
      </c>
      <c r="AE11" s="304">
        <f t="shared" si="20"/>
        <v>0</v>
      </c>
      <c r="AF11" s="364">
        <f t="shared" si="16"/>
        <v>0</v>
      </c>
      <c r="AG11" s="359">
        <f t="shared" si="7"/>
        <v>0</v>
      </c>
      <c r="AH11" s="359">
        <f t="shared" si="21"/>
        <v>0</v>
      </c>
      <c r="AI11" s="298">
        <f t="shared" si="22"/>
        <v>0</v>
      </c>
      <c r="AJ11" s="359">
        <f t="shared" si="23"/>
        <v>0</v>
      </c>
      <c r="AK11" s="298">
        <f t="shared" si="24"/>
        <v>0</v>
      </c>
      <c r="AL11" s="298">
        <f t="shared" si="25"/>
        <v>0</v>
      </c>
      <c r="AM11" s="298"/>
      <c r="AN11" s="298"/>
      <c r="AO11" s="298"/>
      <c r="AP11" s="298"/>
      <c r="AQ11" s="298"/>
    </row>
    <row r="12" spans="1:48" s="170" customFormat="1" ht="13.5" customHeight="1" x14ac:dyDescent="0.2">
      <c r="A12" s="394">
        <v>45480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9"/>
      <c r="L12" s="389"/>
      <c r="M12" s="389"/>
      <c r="N12" s="384"/>
      <c r="O12" s="391"/>
      <c r="P12" s="305"/>
      <c r="Q12" s="305"/>
      <c r="R12" s="305"/>
      <c r="S12" s="305"/>
      <c r="T12" s="354">
        <f t="shared" si="4"/>
        <v>0</v>
      </c>
      <c r="U12" s="354">
        <f t="shared" si="4"/>
        <v>0</v>
      </c>
      <c r="V12" s="354">
        <f t="shared" si="17"/>
        <v>0</v>
      </c>
      <c r="W12" s="355">
        <f t="shared" si="5"/>
        <v>0</v>
      </c>
      <c r="X12" s="355">
        <f t="shared" si="5"/>
        <v>0</v>
      </c>
      <c r="Y12" s="355">
        <f t="shared" si="13"/>
        <v>0</v>
      </c>
      <c r="Z12" s="303">
        <f t="shared" si="14"/>
        <v>0</v>
      </c>
      <c r="AA12" s="303">
        <f t="shared" si="15"/>
        <v>0</v>
      </c>
      <c r="AB12" s="303">
        <f t="shared" si="18"/>
        <v>0</v>
      </c>
      <c r="AC12" s="302">
        <f t="shared" si="6"/>
        <v>0</v>
      </c>
      <c r="AD12" s="302">
        <f t="shared" si="19"/>
        <v>0</v>
      </c>
      <c r="AE12" s="304">
        <f t="shared" si="20"/>
        <v>0</v>
      </c>
      <c r="AF12" s="364">
        <f t="shared" si="16"/>
        <v>0</v>
      </c>
      <c r="AG12" s="359">
        <f t="shared" si="7"/>
        <v>0</v>
      </c>
      <c r="AH12" s="359">
        <f t="shared" si="21"/>
        <v>0</v>
      </c>
      <c r="AI12" s="298">
        <f t="shared" si="22"/>
        <v>0</v>
      </c>
      <c r="AJ12" s="359">
        <f t="shared" si="23"/>
        <v>0</v>
      </c>
      <c r="AK12" s="298">
        <f t="shared" si="24"/>
        <v>0</v>
      </c>
      <c r="AL12" s="298">
        <f t="shared" si="25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</row>
    <row r="13" spans="1:48" ht="14.25" x14ac:dyDescent="0.2">
      <c r="A13" s="338">
        <v>45481</v>
      </c>
      <c r="B13" s="311"/>
      <c r="C13" s="311"/>
      <c r="D13" s="311">
        <f t="shared" si="8"/>
        <v>0</v>
      </c>
      <c r="E13" s="311"/>
      <c r="F13" s="311"/>
      <c r="G13" s="311">
        <f t="shared" si="9"/>
        <v>0</v>
      </c>
      <c r="H13" s="311"/>
      <c r="I13" s="311"/>
      <c r="J13" s="311">
        <f t="shared" si="10"/>
        <v>0</v>
      </c>
      <c r="K13" s="316"/>
      <c r="L13" s="316"/>
      <c r="M13" s="316">
        <f t="shared" si="11"/>
        <v>0</v>
      </c>
      <c r="N13" s="311">
        <f t="shared" si="12"/>
        <v>0</v>
      </c>
      <c r="O13" s="317"/>
      <c r="P13" s="298"/>
      <c r="Q13" s="298"/>
      <c r="R13" s="298"/>
      <c r="S13" s="298"/>
      <c r="T13" s="354">
        <f t="shared" si="4"/>
        <v>0</v>
      </c>
      <c r="U13" s="354">
        <f t="shared" si="4"/>
        <v>0</v>
      </c>
      <c r="V13" s="354">
        <f t="shared" si="17"/>
        <v>0</v>
      </c>
      <c r="W13" s="355">
        <f t="shared" si="5"/>
        <v>0</v>
      </c>
      <c r="X13" s="355">
        <f t="shared" si="5"/>
        <v>0</v>
      </c>
      <c r="Y13" s="355">
        <f t="shared" si="13"/>
        <v>0</v>
      </c>
      <c r="Z13" s="303">
        <f t="shared" si="14"/>
        <v>0</v>
      </c>
      <c r="AA13" s="303">
        <f t="shared" si="15"/>
        <v>0</v>
      </c>
      <c r="AB13" s="303">
        <f t="shared" si="18"/>
        <v>0</v>
      </c>
      <c r="AC13" s="302">
        <f t="shared" si="6"/>
        <v>0</v>
      </c>
      <c r="AD13" s="302">
        <f t="shared" si="19"/>
        <v>0</v>
      </c>
      <c r="AE13" s="304">
        <f t="shared" si="20"/>
        <v>0</v>
      </c>
      <c r="AF13" s="364">
        <f t="shared" si="16"/>
        <v>0</v>
      </c>
      <c r="AG13" s="359">
        <f t="shared" si="7"/>
        <v>0</v>
      </c>
      <c r="AH13" s="359">
        <f t="shared" si="21"/>
        <v>0</v>
      </c>
      <c r="AI13" s="298">
        <f t="shared" si="22"/>
        <v>0</v>
      </c>
      <c r="AJ13" s="359">
        <f t="shared" si="23"/>
        <v>0</v>
      </c>
      <c r="AK13" s="298">
        <f t="shared" si="24"/>
        <v>0</v>
      </c>
      <c r="AL13" s="298">
        <f t="shared" si="25"/>
        <v>0</v>
      </c>
      <c r="AM13" s="298"/>
      <c r="AN13" s="298"/>
      <c r="AO13" s="298"/>
      <c r="AP13" s="298"/>
      <c r="AQ13" s="298"/>
    </row>
    <row r="14" spans="1:48" ht="14.25" x14ac:dyDescent="0.2">
      <c r="A14" s="338">
        <v>45482</v>
      </c>
      <c r="B14" s="311"/>
      <c r="C14" s="311"/>
      <c r="D14" s="311">
        <f t="shared" si="8"/>
        <v>0</v>
      </c>
      <c r="E14" s="311"/>
      <c r="F14" s="311"/>
      <c r="G14" s="311">
        <f t="shared" si="9"/>
        <v>0</v>
      </c>
      <c r="H14" s="311"/>
      <c r="I14" s="311"/>
      <c r="J14" s="311">
        <f t="shared" si="10"/>
        <v>0</v>
      </c>
      <c r="K14" s="316"/>
      <c r="L14" s="316"/>
      <c r="M14" s="316">
        <f t="shared" si="11"/>
        <v>0</v>
      </c>
      <c r="N14" s="311">
        <f t="shared" si="12"/>
        <v>0</v>
      </c>
      <c r="O14" s="317"/>
      <c r="P14" s="298"/>
      <c r="Q14" s="298"/>
      <c r="R14" s="298"/>
      <c r="S14" s="298"/>
      <c r="T14" s="354">
        <f t="shared" si="4"/>
        <v>0</v>
      </c>
      <c r="U14" s="354">
        <f t="shared" si="4"/>
        <v>0</v>
      </c>
      <c r="V14" s="354">
        <f t="shared" si="17"/>
        <v>0</v>
      </c>
      <c r="W14" s="355">
        <f t="shared" si="5"/>
        <v>0</v>
      </c>
      <c r="X14" s="355">
        <f t="shared" si="5"/>
        <v>0</v>
      </c>
      <c r="Y14" s="355">
        <f t="shared" si="13"/>
        <v>0</v>
      </c>
      <c r="Z14" s="303">
        <f t="shared" si="14"/>
        <v>0</v>
      </c>
      <c r="AA14" s="303">
        <f t="shared" si="15"/>
        <v>0</v>
      </c>
      <c r="AB14" s="303">
        <f t="shared" si="18"/>
        <v>0</v>
      </c>
      <c r="AC14" s="302">
        <f t="shared" si="6"/>
        <v>0</v>
      </c>
      <c r="AD14" s="302">
        <f t="shared" si="19"/>
        <v>0</v>
      </c>
      <c r="AE14" s="304">
        <f t="shared" si="20"/>
        <v>0</v>
      </c>
      <c r="AF14" s="364">
        <f t="shared" si="16"/>
        <v>0</v>
      </c>
      <c r="AG14" s="359">
        <f t="shared" si="7"/>
        <v>0</v>
      </c>
      <c r="AH14" s="359">
        <f t="shared" si="21"/>
        <v>0</v>
      </c>
      <c r="AI14" s="298">
        <f t="shared" si="22"/>
        <v>0</v>
      </c>
      <c r="AJ14" s="359">
        <f t="shared" si="23"/>
        <v>0</v>
      </c>
      <c r="AK14" s="298">
        <f t="shared" si="24"/>
        <v>0</v>
      </c>
      <c r="AL14" s="298">
        <f t="shared" si="25"/>
        <v>0</v>
      </c>
      <c r="AM14" s="298"/>
      <c r="AN14" s="298"/>
      <c r="AO14" s="298"/>
      <c r="AP14" s="298"/>
      <c r="AQ14" s="298"/>
    </row>
    <row r="15" spans="1:48" ht="14.25" x14ac:dyDescent="0.2">
      <c r="A15" s="338">
        <v>45483</v>
      </c>
      <c r="B15" s="311"/>
      <c r="C15" s="311"/>
      <c r="D15" s="311">
        <f t="shared" si="8"/>
        <v>0</v>
      </c>
      <c r="E15" s="311"/>
      <c r="F15" s="311"/>
      <c r="G15" s="311">
        <f t="shared" si="9"/>
        <v>0</v>
      </c>
      <c r="H15" s="311"/>
      <c r="I15" s="311"/>
      <c r="J15" s="311">
        <f t="shared" si="10"/>
        <v>0</v>
      </c>
      <c r="K15" s="316"/>
      <c r="L15" s="316"/>
      <c r="M15" s="316">
        <f t="shared" si="11"/>
        <v>0</v>
      </c>
      <c r="N15" s="311">
        <f t="shared" si="12"/>
        <v>0</v>
      </c>
      <c r="O15" s="317"/>
      <c r="P15" s="298"/>
      <c r="Q15" s="298"/>
      <c r="R15" s="298"/>
      <c r="S15" s="298"/>
      <c r="T15" s="354">
        <f t="shared" si="4"/>
        <v>0</v>
      </c>
      <c r="U15" s="354">
        <f t="shared" si="4"/>
        <v>0</v>
      </c>
      <c r="V15" s="354">
        <f t="shared" si="17"/>
        <v>0</v>
      </c>
      <c r="W15" s="355">
        <f t="shared" si="5"/>
        <v>0</v>
      </c>
      <c r="X15" s="355">
        <f t="shared" si="5"/>
        <v>0</v>
      </c>
      <c r="Y15" s="355">
        <f t="shared" si="13"/>
        <v>0</v>
      </c>
      <c r="Z15" s="303">
        <f t="shared" si="14"/>
        <v>0</v>
      </c>
      <c r="AA15" s="303">
        <f t="shared" si="15"/>
        <v>0</v>
      </c>
      <c r="AB15" s="303">
        <f t="shared" si="18"/>
        <v>0</v>
      </c>
      <c r="AC15" s="302">
        <f t="shared" si="6"/>
        <v>0</v>
      </c>
      <c r="AD15" s="302">
        <f t="shared" si="19"/>
        <v>0</v>
      </c>
      <c r="AE15" s="304">
        <f t="shared" si="20"/>
        <v>0</v>
      </c>
      <c r="AF15" s="364">
        <f t="shared" si="16"/>
        <v>0</v>
      </c>
      <c r="AG15" s="359">
        <f t="shared" si="7"/>
        <v>0</v>
      </c>
      <c r="AH15" s="359">
        <f t="shared" si="21"/>
        <v>0</v>
      </c>
      <c r="AI15" s="298">
        <f t="shared" si="22"/>
        <v>0</v>
      </c>
      <c r="AJ15" s="359">
        <f t="shared" si="23"/>
        <v>0</v>
      </c>
      <c r="AK15" s="298">
        <f t="shared" si="24"/>
        <v>0</v>
      </c>
      <c r="AL15" s="298">
        <f t="shared" si="25"/>
        <v>0</v>
      </c>
      <c r="AM15" s="298"/>
      <c r="AN15" s="298"/>
      <c r="AO15" s="298"/>
      <c r="AP15" s="298"/>
      <c r="AQ15" s="298"/>
    </row>
    <row r="16" spans="1:48" ht="14.25" x14ac:dyDescent="0.2">
      <c r="A16" s="338">
        <v>45484</v>
      </c>
      <c r="B16" s="311"/>
      <c r="C16" s="311"/>
      <c r="D16" s="311">
        <f t="shared" si="8"/>
        <v>0</v>
      </c>
      <c r="E16" s="311"/>
      <c r="F16" s="311"/>
      <c r="G16" s="311">
        <f t="shared" si="9"/>
        <v>0</v>
      </c>
      <c r="H16" s="311"/>
      <c r="I16" s="311"/>
      <c r="J16" s="311">
        <f t="shared" si="10"/>
        <v>0</v>
      </c>
      <c r="K16" s="316"/>
      <c r="L16" s="316"/>
      <c r="M16" s="316">
        <f t="shared" si="11"/>
        <v>0</v>
      </c>
      <c r="N16" s="311">
        <f t="shared" si="12"/>
        <v>0</v>
      </c>
      <c r="O16" s="317"/>
      <c r="P16" s="298"/>
      <c r="Q16" s="298"/>
      <c r="R16" s="298"/>
      <c r="S16" s="298"/>
      <c r="T16" s="354">
        <f t="shared" si="4"/>
        <v>0</v>
      </c>
      <c r="U16" s="354">
        <f t="shared" si="4"/>
        <v>0</v>
      </c>
      <c r="V16" s="354">
        <f t="shared" si="17"/>
        <v>0</v>
      </c>
      <c r="W16" s="355">
        <f t="shared" si="5"/>
        <v>0</v>
      </c>
      <c r="X16" s="355">
        <f t="shared" si="5"/>
        <v>0</v>
      </c>
      <c r="Y16" s="355">
        <f t="shared" si="13"/>
        <v>0</v>
      </c>
      <c r="Z16" s="303">
        <f t="shared" si="14"/>
        <v>0</v>
      </c>
      <c r="AA16" s="303">
        <f t="shared" si="15"/>
        <v>0</v>
      </c>
      <c r="AB16" s="303">
        <f t="shared" si="18"/>
        <v>0</v>
      </c>
      <c r="AC16" s="302">
        <f t="shared" si="6"/>
        <v>0</v>
      </c>
      <c r="AD16" s="302">
        <f t="shared" si="19"/>
        <v>0</v>
      </c>
      <c r="AE16" s="304">
        <f t="shared" si="20"/>
        <v>0</v>
      </c>
      <c r="AF16" s="364">
        <f t="shared" si="16"/>
        <v>0</v>
      </c>
      <c r="AG16" s="359">
        <f t="shared" si="7"/>
        <v>0</v>
      </c>
      <c r="AH16" s="359">
        <f t="shared" si="21"/>
        <v>0</v>
      </c>
      <c r="AI16" s="298">
        <f t="shared" si="22"/>
        <v>0</v>
      </c>
      <c r="AJ16" s="359">
        <f t="shared" si="23"/>
        <v>0</v>
      </c>
      <c r="AK16" s="298">
        <f t="shared" si="24"/>
        <v>0</v>
      </c>
      <c r="AL16" s="298">
        <f t="shared" si="25"/>
        <v>0</v>
      </c>
      <c r="AM16" s="298"/>
      <c r="AN16" s="298"/>
      <c r="AO16" s="298"/>
      <c r="AP16" s="298"/>
      <c r="AQ16" s="298"/>
    </row>
    <row r="17" spans="1:48" ht="14.25" x14ac:dyDescent="0.2">
      <c r="A17" s="338">
        <v>45485</v>
      </c>
      <c r="B17" s="311"/>
      <c r="C17" s="311"/>
      <c r="D17" s="311">
        <f t="shared" si="8"/>
        <v>0</v>
      </c>
      <c r="E17" s="311"/>
      <c r="F17" s="311"/>
      <c r="G17" s="311">
        <f t="shared" si="9"/>
        <v>0</v>
      </c>
      <c r="H17" s="311"/>
      <c r="I17" s="311"/>
      <c r="J17" s="311">
        <f t="shared" si="10"/>
        <v>0</v>
      </c>
      <c r="K17" s="316"/>
      <c r="L17" s="316"/>
      <c r="M17" s="316">
        <f t="shared" si="11"/>
        <v>0</v>
      </c>
      <c r="N17" s="311">
        <f t="shared" si="12"/>
        <v>0</v>
      </c>
      <c r="O17" s="317"/>
      <c r="P17" s="298"/>
      <c r="Q17" s="298"/>
      <c r="R17" s="298"/>
      <c r="S17" s="298"/>
      <c r="T17" s="354">
        <f t="shared" si="4"/>
        <v>0</v>
      </c>
      <c r="U17" s="354">
        <f t="shared" si="4"/>
        <v>0</v>
      </c>
      <c r="V17" s="354">
        <f t="shared" si="17"/>
        <v>0</v>
      </c>
      <c r="W17" s="355">
        <f t="shared" si="5"/>
        <v>0</v>
      </c>
      <c r="X17" s="355">
        <f t="shared" si="5"/>
        <v>0</v>
      </c>
      <c r="Y17" s="355">
        <f t="shared" si="13"/>
        <v>0</v>
      </c>
      <c r="Z17" s="303">
        <f t="shared" si="14"/>
        <v>0</v>
      </c>
      <c r="AA17" s="303">
        <f t="shared" si="15"/>
        <v>0</v>
      </c>
      <c r="AB17" s="303">
        <f t="shared" si="18"/>
        <v>0</v>
      </c>
      <c r="AC17" s="302">
        <f t="shared" si="6"/>
        <v>0</v>
      </c>
      <c r="AD17" s="302">
        <f t="shared" si="19"/>
        <v>0</v>
      </c>
      <c r="AE17" s="304">
        <f t="shared" si="20"/>
        <v>0</v>
      </c>
      <c r="AF17" s="364">
        <f t="shared" si="16"/>
        <v>0</v>
      </c>
      <c r="AG17" s="359">
        <f t="shared" si="7"/>
        <v>0</v>
      </c>
      <c r="AH17" s="359">
        <f t="shared" si="21"/>
        <v>0</v>
      </c>
      <c r="AI17" s="298">
        <f t="shared" si="22"/>
        <v>0</v>
      </c>
      <c r="AJ17" s="359">
        <f t="shared" si="23"/>
        <v>0</v>
      </c>
      <c r="AK17" s="298">
        <f t="shared" si="24"/>
        <v>0</v>
      </c>
      <c r="AL17" s="298">
        <f t="shared" si="25"/>
        <v>0</v>
      </c>
      <c r="AM17" s="298"/>
      <c r="AN17" s="298"/>
      <c r="AO17" s="298"/>
      <c r="AP17" s="298"/>
      <c r="AQ17" s="298"/>
    </row>
    <row r="18" spans="1:48" ht="14.25" x14ac:dyDescent="0.2">
      <c r="A18" s="394">
        <v>45486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9"/>
      <c r="L18" s="389"/>
      <c r="M18" s="389"/>
      <c r="N18" s="384"/>
      <c r="O18" s="391"/>
      <c r="P18" s="298"/>
      <c r="Q18" s="298"/>
      <c r="R18" s="298"/>
      <c r="S18" s="298"/>
      <c r="T18" s="354">
        <f t="shared" si="4"/>
        <v>0</v>
      </c>
      <c r="U18" s="354">
        <f t="shared" si="4"/>
        <v>0</v>
      </c>
      <c r="V18" s="354">
        <f t="shared" si="17"/>
        <v>0</v>
      </c>
      <c r="W18" s="355">
        <f t="shared" si="5"/>
        <v>0</v>
      </c>
      <c r="X18" s="355">
        <f t="shared" si="5"/>
        <v>0</v>
      </c>
      <c r="Y18" s="355">
        <f t="shared" si="13"/>
        <v>0</v>
      </c>
      <c r="Z18" s="303">
        <f t="shared" si="14"/>
        <v>0</v>
      </c>
      <c r="AA18" s="303">
        <f t="shared" si="15"/>
        <v>0</v>
      </c>
      <c r="AB18" s="303">
        <f t="shared" si="18"/>
        <v>0</v>
      </c>
      <c r="AC18" s="302">
        <f t="shared" si="6"/>
        <v>0</v>
      </c>
      <c r="AD18" s="302">
        <f t="shared" si="19"/>
        <v>0</v>
      </c>
      <c r="AE18" s="304">
        <f t="shared" si="20"/>
        <v>0</v>
      </c>
      <c r="AF18" s="364">
        <f t="shared" si="16"/>
        <v>0</v>
      </c>
      <c r="AG18" s="359">
        <f t="shared" si="7"/>
        <v>0</v>
      </c>
      <c r="AH18" s="359">
        <f t="shared" si="21"/>
        <v>0</v>
      </c>
      <c r="AI18" s="298">
        <f t="shared" si="22"/>
        <v>0</v>
      </c>
      <c r="AJ18" s="359">
        <f t="shared" si="23"/>
        <v>0</v>
      </c>
      <c r="AK18" s="298">
        <f t="shared" si="24"/>
        <v>0</v>
      </c>
      <c r="AL18" s="298">
        <f t="shared" si="25"/>
        <v>0</v>
      </c>
      <c r="AM18" s="298"/>
      <c r="AN18" s="298"/>
      <c r="AO18" s="298"/>
      <c r="AP18" s="298"/>
      <c r="AQ18" s="298"/>
    </row>
    <row r="19" spans="1:48" s="170" customFormat="1" ht="14.25" x14ac:dyDescent="0.2">
      <c r="A19" s="394">
        <v>45487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9"/>
      <c r="L19" s="389"/>
      <c r="M19" s="389"/>
      <c r="N19" s="384"/>
      <c r="O19" s="391"/>
      <c r="P19" s="305"/>
      <c r="Q19" s="305"/>
      <c r="R19" s="305"/>
      <c r="S19" s="305"/>
      <c r="T19" s="354">
        <f t="shared" si="4"/>
        <v>0</v>
      </c>
      <c r="U19" s="354">
        <f t="shared" si="4"/>
        <v>0</v>
      </c>
      <c r="V19" s="354">
        <f t="shared" si="17"/>
        <v>0</v>
      </c>
      <c r="W19" s="355">
        <f t="shared" si="5"/>
        <v>0</v>
      </c>
      <c r="X19" s="355">
        <f t="shared" si="5"/>
        <v>0</v>
      </c>
      <c r="Y19" s="355">
        <f t="shared" si="13"/>
        <v>0</v>
      </c>
      <c r="Z19" s="303">
        <f t="shared" si="14"/>
        <v>0</v>
      </c>
      <c r="AA19" s="303">
        <f t="shared" si="15"/>
        <v>0</v>
      </c>
      <c r="AB19" s="303">
        <f t="shared" si="18"/>
        <v>0</v>
      </c>
      <c r="AC19" s="302">
        <f t="shared" si="6"/>
        <v>0</v>
      </c>
      <c r="AD19" s="302">
        <f t="shared" si="19"/>
        <v>0</v>
      </c>
      <c r="AE19" s="304">
        <f t="shared" si="20"/>
        <v>0</v>
      </c>
      <c r="AF19" s="364">
        <f t="shared" si="16"/>
        <v>0</v>
      </c>
      <c r="AG19" s="359">
        <f t="shared" si="7"/>
        <v>0</v>
      </c>
      <c r="AH19" s="359">
        <f t="shared" si="21"/>
        <v>0</v>
      </c>
      <c r="AI19" s="298">
        <f t="shared" si="22"/>
        <v>0</v>
      </c>
      <c r="AJ19" s="359">
        <f t="shared" si="23"/>
        <v>0</v>
      </c>
      <c r="AK19" s="298">
        <f t="shared" si="24"/>
        <v>0</v>
      </c>
      <c r="AL19" s="298">
        <f t="shared" si="25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</row>
    <row r="20" spans="1:48" ht="14.25" x14ac:dyDescent="0.2">
      <c r="A20" s="338">
        <v>45488</v>
      </c>
      <c r="B20" s="311"/>
      <c r="C20" s="311"/>
      <c r="D20" s="311">
        <f t="shared" si="8"/>
        <v>0</v>
      </c>
      <c r="E20" s="311"/>
      <c r="F20" s="311"/>
      <c r="G20" s="311">
        <f t="shared" si="9"/>
        <v>0</v>
      </c>
      <c r="H20" s="311"/>
      <c r="I20" s="311"/>
      <c r="J20" s="311">
        <f t="shared" si="10"/>
        <v>0</v>
      </c>
      <c r="K20" s="316"/>
      <c r="L20" s="316"/>
      <c r="M20" s="316">
        <f t="shared" si="11"/>
        <v>0</v>
      </c>
      <c r="N20" s="311">
        <f t="shared" si="12"/>
        <v>0</v>
      </c>
      <c r="O20" s="317"/>
      <c r="P20" s="298"/>
      <c r="Q20" s="298"/>
      <c r="R20" s="298"/>
      <c r="S20" s="298"/>
      <c r="T20" s="354">
        <f t="shared" si="4"/>
        <v>0</v>
      </c>
      <c r="U20" s="354">
        <f t="shared" si="4"/>
        <v>0</v>
      </c>
      <c r="V20" s="354">
        <f t="shared" si="17"/>
        <v>0</v>
      </c>
      <c r="W20" s="355">
        <f t="shared" si="5"/>
        <v>0</v>
      </c>
      <c r="X20" s="355">
        <f t="shared" si="5"/>
        <v>0</v>
      </c>
      <c r="Y20" s="355">
        <f t="shared" si="13"/>
        <v>0</v>
      </c>
      <c r="Z20" s="303">
        <f t="shared" si="14"/>
        <v>0</v>
      </c>
      <c r="AA20" s="303">
        <f t="shared" si="15"/>
        <v>0</v>
      </c>
      <c r="AB20" s="303">
        <f t="shared" si="18"/>
        <v>0</v>
      </c>
      <c r="AC20" s="302">
        <f t="shared" si="6"/>
        <v>0</v>
      </c>
      <c r="AD20" s="302">
        <f t="shared" si="19"/>
        <v>0</v>
      </c>
      <c r="AE20" s="304">
        <f t="shared" si="20"/>
        <v>0</v>
      </c>
      <c r="AF20" s="364">
        <f t="shared" si="16"/>
        <v>0</v>
      </c>
      <c r="AG20" s="359">
        <f t="shared" si="7"/>
        <v>0</v>
      </c>
      <c r="AH20" s="359">
        <f t="shared" si="21"/>
        <v>0</v>
      </c>
      <c r="AI20" s="298">
        <f t="shared" si="22"/>
        <v>0</v>
      </c>
      <c r="AJ20" s="359">
        <f t="shared" si="23"/>
        <v>0</v>
      </c>
      <c r="AK20" s="298">
        <f t="shared" si="24"/>
        <v>0</v>
      </c>
      <c r="AL20" s="298">
        <f t="shared" si="25"/>
        <v>0</v>
      </c>
      <c r="AM20" s="298"/>
      <c r="AN20" s="298"/>
      <c r="AO20" s="298"/>
      <c r="AP20" s="298"/>
      <c r="AQ20" s="298"/>
    </row>
    <row r="21" spans="1:48" ht="14.25" x14ac:dyDescent="0.2">
      <c r="A21" s="338">
        <v>45489</v>
      </c>
      <c r="B21" s="311"/>
      <c r="C21" s="311"/>
      <c r="D21" s="311">
        <f t="shared" si="8"/>
        <v>0</v>
      </c>
      <c r="E21" s="311"/>
      <c r="F21" s="311"/>
      <c r="G21" s="311">
        <f t="shared" si="9"/>
        <v>0</v>
      </c>
      <c r="H21" s="311"/>
      <c r="I21" s="311"/>
      <c r="J21" s="311">
        <f t="shared" si="10"/>
        <v>0</v>
      </c>
      <c r="K21" s="316"/>
      <c r="L21" s="316"/>
      <c r="M21" s="316">
        <f t="shared" si="11"/>
        <v>0</v>
      </c>
      <c r="N21" s="311">
        <f t="shared" si="12"/>
        <v>0</v>
      </c>
      <c r="O21" s="317"/>
      <c r="P21" s="298"/>
      <c r="Q21" s="298"/>
      <c r="R21" s="298"/>
      <c r="S21" s="298"/>
      <c r="T21" s="354">
        <f t="shared" si="4"/>
        <v>0</v>
      </c>
      <c r="U21" s="354">
        <f t="shared" si="4"/>
        <v>0</v>
      </c>
      <c r="V21" s="354">
        <f t="shared" si="17"/>
        <v>0</v>
      </c>
      <c r="W21" s="355">
        <f t="shared" si="5"/>
        <v>0</v>
      </c>
      <c r="X21" s="355">
        <f t="shared" si="5"/>
        <v>0</v>
      </c>
      <c r="Y21" s="355">
        <f t="shared" si="13"/>
        <v>0</v>
      </c>
      <c r="Z21" s="303">
        <f t="shared" si="14"/>
        <v>0</v>
      </c>
      <c r="AA21" s="303">
        <f t="shared" si="15"/>
        <v>0</v>
      </c>
      <c r="AB21" s="303">
        <f t="shared" si="18"/>
        <v>0</v>
      </c>
      <c r="AC21" s="302">
        <f t="shared" si="6"/>
        <v>0</v>
      </c>
      <c r="AD21" s="302">
        <f t="shared" si="19"/>
        <v>0</v>
      </c>
      <c r="AE21" s="304">
        <f t="shared" si="20"/>
        <v>0</v>
      </c>
      <c r="AF21" s="364">
        <f t="shared" si="16"/>
        <v>0</v>
      </c>
      <c r="AG21" s="359">
        <f t="shared" si="7"/>
        <v>0</v>
      </c>
      <c r="AH21" s="359">
        <f t="shared" si="21"/>
        <v>0</v>
      </c>
      <c r="AI21" s="298">
        <f t="shared" si="22"/>
        <v>0</v>
      </c>
      <c r="AJ21" s="359">
        <f t="shared" si="23"/>
        <v>0</v>
      </c>
      <c r="AK21" s="298">
        <f t="shared" si="24"/>
        <v>0</v>
      </c>
      <c r="AL21" s="298">
        <f t="shared" si="25"/>
        <v>0</v>
      </c>
      <c r="AM21" s="298"/>
      <c r="AN21" s="298"/>
      <c r="AO21" s="298"/>
      <c r="AP21" s="298"/>
      <c r="AQ21" s="298"/>
    </row>
    <row r="22" spans="1:48" ht="14.25" x14ac:dyDescent="0.2">
      <c r="A22" s="338">
        <v>45490</v>
      </c>
      <c r="B22" s="311"/>
      <c r="C22" s="311"/>
      <c r="D22" s="311">
        <f t="shared" si="8"/>
        <v>0</v>
      </c>
      <c r="E22" s="311"/>
      <c r="F22" s="311"/>
      <c r="G22" s="311">
        <f t="shared" si="9"/>
        <v>0</v>
      </c>
      <c r="H22" s="311"/>
      <c r="I22" s="311"/>
      <c r="J22" s="311">
        <f t="shared" si="10"/>
        <v>0</v>
      </c>
      <c r="K22" s="316"/>
      <c r="L22" s="316"/>
      <c r="M22" s="316">
        <f t="shared" si="11"/>
        <v>0</v>
      </c>
      <c r="N22" s="311">
        <f t="shared" si="12"/>
        <v>0</v>
      </c>
      <c r="O22" s="317"/>
      <c r="P22" s="298"/>
      <c r="Q22" s="298"/>
      <c r="R22" s="298"/>
      <c r="S22" s="298"/>
      <c r="T22" s="354">
        <f t="shared" si="4"/>
        <v>0</v>
      </c>
      <c r="U22" s="354">
        <f t="shared" si="4"/>
        <v>0</v>
      </c>
      <c r="V22" s="354">
        <f t="shared" si="17"/>
        <v>0</v>
      </c>
      <c r="W22" s="355">
        <f t="shared" si="5"/>
        <v>0</v>
      </c>
      <c r="X22" s="355">
        <f t="shared" si="5"/>
        <v>0</v>
      </c>
      <c r="Y22" s="355">
        <f t="shared" si="13"/>
        <v>0</v>
      </c>
      <c r="Z22" s="303">
        <f t="shared" si="14"/>
        <v>0</v>
      </c>
      <c r="AA22" s="303">
        <f t="shared" si="15"/>
        <v>0</v>
      </c>
      <c r="AB22" s="303">
        <f t="shared" si="18"/>
        <v>0</v>
      </c>
      <c r="AC22" s="302">
        <f t="shared" si="6"/>
        <v>0</v>
      </c>
      <c r="AD22" s="302">
        <f t="shared" si="19"/>
        <v>0</v>
      </c>
      <c r="AE22" s="304">
        <f t="shared" si="20"/>
        <v>0</v>
      </c>
      <c r="AF22" s="364">
        <f t="shared" si="16"/>
        <v>0</v>
      </c>
      <c r="AG22" s="359">
        <f t="shared" si="7"/>
        <v>0</v>
      </c>
      <c r="AH22" s="359">
        <f t="shared" si="21"/>
        <v>0</v>
      </c>
      <c r="AI22" s="298">
        <f t="shared" si="22"/>
        <v>0</v>
      </c>
      <c r="AJ22" s="359">
        <f t="shared" si="23"/>
        <v>0</v>
      </c>
      <c r="AK22" s="298">
        <f t="shared" si="24"/>
        <v>0</v>
      </c>
      <c r="AL22" s="298">
        <f t="shared" si="25"/>
        <v>0</v>
      </c>
      <c r="AM22" s="298"/>
      <c r="AN22" s="298"/>
      <c r="AO22" s="298"/>
      <c r="AP22" s="298"/>
      <c r="AQ22" s="298"/>
    </row>
    <row r="23" spans="1:48" ht="14.25" x14ac:dyDescent="0.2">
      <c r="A23" s="338">
        <v>45491</v>
      </c>
      <c r="B23" s="311"/>
      <c r="C23" s="311"/>
      <c r="D23" s="311">
        <f t="shared" si="8"/>
        <v>0</v>
      </c>
      <c r="E23" s="311"/>
      <c r="F23" s="311"/>
      <c r="G23" s="311">
        <f t="shared" si="9"/>
        <v>0</v>
      </c>
      <c r="H23" s="311"/>
      <c r="I23" s="311"/>
      <c r="J23" s="311">
        <f t="shared" si="10"/>
        <v>0</v>
      </c>
      <c r="K23" s="316"/>
      <c r="L23" s="316"/>
      <c r="M23" s="316">
        <f t="shared" si="11"/>
        <v>0</v>
      </c>
      <c r="N23" s="311">
        <f t="shared" si="12"/>
        <v>0</v>
      </c>
      <c r="O23" s="317"/>
      <c r="P23" s="298"/>
      <c r="Q23" s="298"/>
      <c r="R23" s="298"/>
      <c r="S23" s="298"/>
      <c r="T23" s="354">
        <f t="shared" si="4"/>
        <v>0</v>
      </c>
      <c r="U23" s="354">
        <f t="shared" si="4"/>
        <v>0</v>
      </c>
      <c r="V23" s="354">
        <f t="shared" si="17"/>
        <v>0</v>
      </c>
      <c r="W23" s="355">
        <f t="shared" si="5"/>
        <v>0</v>
      </c>
      <c r="X23" s="355">
        <f t="shared" si="5"/>
        <v>0</v>
      </c>
      <c r="Y23" s="355">
        <f t="shared" si="13"/>
        <v>0</v>
      </c>
      <c r="Z23" s="303">
        <f t="shared" si="14"/>
        <v>0</v>
      </c>
      <c r="AA23" s="303">
        <f t="shared" si="15"/>
        <v>0</v>
      </c>
      <c r="AB23" s="303">
        <f t="shared" si="18"/>
        <v>0</v>
      </c>
      <c r="AC23" s="302">
        <f t="shared" si="6"/>
        <v>0</v>
      </c>
      <c r="AD23" s="302">
        <f t="shared" si="19"/>
        <v>0</v>
      </c>
      <c r="AE23" s="304">
        <f t="shared" si="20"/>
        <v>0</v>
      </c>
      <c r="AF23" s="364">
        <f t="shared" si="16"/>
        <v>0</v>
      </c>
      <c r="AG23" s="359">
        <f t="shared" si="7"/>
        <v>0</v>
      </c>
      <c r="AH23" s="359">
        <f t="shared" si="21"/>
        <v>0</v>
      </c>
      <c r="AI23" s="298">
        <f t="shared" si="22"/>
        <v>0</v>
      </c>
      <c r="AJ23" s="359">
        <f t="shared" si="23"/>
        <v>0</v>
      </c>
      <c r="AK23" s="298">
        <f t="shared" si="24"/>
        <v>0</v>
      </c>
      <c r="AL23" s="298">
        <f t="shared" si="25"/>
        <v>0</v>
      </c>
      <c r="AM23" s="298"/>
      <c r="AN23" s="298"/>
      <c r="AO23" s="298"/>
      <c r="AP23" s="298"/>
      <c r="AQ23" s="298"/>
    </row>
    <row r="24" spans="1:48" ht="14.25" x14ac:dyDescent="0.2">
      <c r="A24" s="338">
        <v>45492</v>
      </c>
      <c r="B24" s="311"/>
      <c r="C24" s="311"/>
      <c r="D24" s="311">
        <f t="shared" si="8"/>
        <v>0</v>
      </c>
      <c r="E24" s="311"/>
      <c r="F24" s="311"/>
      <c r="G24" s="311">
        <f t="shared" si="9"/>
        <v>0</v>
      </c>
      <c r="H24" s="311"/>
      <c r="I24" s="311"/>
      <c r="J24" s="311">
        <f t="shared" si="10"/>
        <v>0</v>
      </c>
      <c r="K24" s="316"/>
      <c r="L24" s="316"/>
      <c r="M24" s="316">
        <f t="shared" si="11"/>
        <v>0</v>
      </c>
      <c r="N24" s="311">
        <f t="shared" si="12"/>
        <v>0</v>
      </c>
      <c r="O24" s="317"/>
      <c r="P24" s="298"/>
      <c r="Q24" s="298"/>
      <c r="R24" s="298"/>
      <c r="S24" s="298"/>
      <c r="T24" s="354">
        <f t="shared" si="4"/>
        <v>0</v>
      </c>
      <c r="U24" s="354">
        <f t="shared" si="4"/>
        <v>0</v>
      </c>
      <c r="V24" s="354">
        <f t="shared" si="17"/>
        <v>0</v>
      </c>
      <c r="W24" s="355">
        <f t="shared" si="5"/>
        <v>0</v>
      </c>
      <c r="X24" s="355">
        <f t="shared" si="5"/>
        <v>0</v>
      </c>
      <c r="Y24" s="355">
        <f t="shared" si="13"/>
        <v>0</v>
      </c>
      <c r="Z24" s="303">
        <f t="shared" si="14"/>
        <v>0</v>
      </c>
      <c r="AA24" s="303">
        <f t="shared" si="15"/>
        <v>0</v>
      </c>
      <c r="AB24" s="303">
        <f t="shared" si="18"/>
        <v>0</v>
      </c>
      <c r="AC24" s="302">
        <f t="shared" si="6"/>
        <v>0</v>
      </c>
      <c r="AD24" s="302">
        <f t="shared" si="19"/>
        <v>0</v>
      </c>
      <c r="AE24" s="304">
        <f t="shared" si="20"/>
        <v>0</v>
      </c>
      <c r="AF24" s="364">
        <f t="shared" si="16"/>
        <v>0</v>
      </c>
      <c r="AG24" s="359">
        <f t="shared" si="7"/>
        <v>0</v>
      </c>
      <c r="AH24" s="359">
        <f t="shared" si="21"/>
        <v>0</v>
      </c>
      <c r="AI24" s="298">
        <f t="shared" si="22"/>
        <v>0</v>
      </c>
      <c r="AJ24" s="359">
        <f t="shared" si="23"/>
        <v>0</v>
      </c>
      <c r="AK24" s="298">
        <f t="shared" si="24"/>
        <v>0</v>
      </c>
      <c r="AL24" s="298">
        <f t="shared" si="25"/>
        <v>0</v>
      </c>
      <c r="AM24" s="298"/>
      <c r="AN24" s="298"/>
      <c r="AO24" s="298"/>
      <c r="AP24" s="298"/>
      <c r="AQ24" s="298"/>
    </row>
    <row r="25" spans="1:48" ht="14.25" x14ac:dyDescent="0.2">
      <c r="A25" s="394">
        <v>45493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9"/>
      <c r="L25" s="389"/>
      <c r="M25" s="389"/>
      <c r="N25" s="384"/>
      <c r="O25" s="391"/>
      <c r="P25" s="298"/>
      <c r="Q25" s="298"/>
      <c r="R25" s="298"/>
      <c r="S25" s="298"/>
      <c r="T25" s="354">
        <f t="shared" si="4"/>
        <v>0</v>
      </c>
      <c r="U25" s="354">
        <f t="shared" si="4"/>
        <v>0</v>
      </c>
      <c r="V25" s="354">
        <f t="shared" si="17"/>
        <v>0</v>
      </c>
      <c r="W25" s="355">
        <f t="shared" si="5"/>
        <v>0</v>
      </c>
      <c r="X25" s="355">
        <f t="shared" si="5"/>
        <v>0</v>
      </c>
      <c r="Y25" s="355">
        <f t="shared" si="13"/>
        <v>0</v>
      </c>
      <c r="Z25" s="303">
        <f t="shared" si="14"/>
        <v>0</v>
      </c>
      <c r="AA25" s="303">
        <f t="shared" si="15"/>
        <v>0</v>
      </c>
      <c r="AB25" s="303">
        <f t="shared" si="18"/>
        <v>0</v>
      </c>
      <c r="AC25" s="302">
        <f t="shared" si="6"/>
        <v>0</v>
      </c>
      <c r="AD25" s="302">
        <f t="shared" si="19"/>
        <v>0</v>
      </c>
      <c r="AE25" s="304">
        <f t="shared" si="20"/>
        <v>0</v>
      </c>
      <c r="AF25" s="364">
        <f t="shared" si="16"/>
        <v>0</v>
      </c>
      <c r="AG25" s="359">
        <f t="shared" si="7"/>
        <v>0</v>
      </c>
      <c r="AH25" s="359">
        <f t="shared" si="21"/>
        <v>0</v>
      </c>
      <c r="AI25" s="298">
        <f t="shared" si="22"/>
        <v>0</v>
      </c>
      <c r="AJ25" s="359">
        <f t="shared" si="23"/>
        <v>0</v>
      </c>
      <c r="AK25" s="298">
        <f t="shared" si="24"/>
        <v>0</v>
      </c>
      <c r="AL25" s="298">
        <f t="shared" si="25"/>
        <v>0</v>
      </c>
      <c r="AM25" s="298"/>
      <c r="AN25" s="298"/>
      <c r="AO25" s="298"/>
      <c r="AP25" s="298"/>
      <c r="AQ25" s="298"/>
    </row>
    <row r="26" spans="1:48" ht="14.25" x14ac:dyDescent="0.2">
      <c r="A26" s="394">
        <v>45494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9"/>
      <c r="L26" s="389"/>
      <c r="M26" s="389"/>
      <c r="N26" s="384"/>
      <c r="O26" s="391"/>
      <c r="P26" s="298"/>
      <c r="Q26" s="298"/>
      <c r="R26" s="298"/>
      <c r="S26" s="298"/>
      <c r="T26" s="354">
        <f t="shared" si="4"/>
        <v>0</v>
      </c>
      <c r="U26" s="354">
        <f t="shared" si="4"/>
        <v>0</v>
      </c>
      <c r="V26" s="354">
        <f t="shared" si="17"/>
        <v>0</v>
      </c>
      <c r="W26" s="355">
        <f t="shared" si="5"/>
        <v>0</v>
      </c>
      <c r="X26" s="355">
        <f t="shared" si="5"/>
        <v>0</v>
      </c>
      <c r="Y26" s="355">
        <f t="shared" si="13"/>
        <v>0</v>
      </c>
      <c r="Z26" s="303">
        <f t="shared" si="14"/>
        <v>0</v>
      </c>
      <c r="AA26" s="303">
        <f t="shared" si="15"/>
        <v>0</v>
      </c>
      <c r="AB26" s="303">
        <f t="shared" si="18"/>
        <v>0</v>
      </c>
      <c r="AC26" s="302">
        <f t="shared" si="6"/>
        <v>0</v>
      </c>
      <c r="AD26" s="302">
        <f t="shared" si="19"/>
        <v>0</v>
      </c>
      <c r="AE26" s="304">
        <f t="shared" si="20"/>
        <v>0</v>
      </c>
      <c r="AF26" s="364">
        <f t="shared" si="16"/>
        <v>0</v>
      </c>
      <c r="AG26" s="359">
        <f t="shared" si="7"/>
        <v>0</v>
      </c>
      <c r="AH26" s="359">
        <f t="shared" si="21"/>
        <v>0</v>
      </c>
      <c r="AI26" s="298">
        <f t="shared" si="22"/>
        <v>0</v>
      </c>
      <c r="AJ26" s="359">
        <f t="shared" si="23"/>
        <v>0</v>
      </c>
      <c r="AK26" s="298">
        <f t="shared" si="24"/>
        <v>0</v>
      </c>
      <c r="AL26" s="298">
        <f t="shared" si="25"/>
        <v>0</v>
      </c>
      <c r="AM26" s="298"/>
      <c r="AN26" s="298"/>
      <c r="AO26" s="298"/>
      <c r="AP26" s="298"/>
      <c r="AQ26" s="298"/>
    </row>
    <row r="27" spans="1:48" ht="14.25" x14ac:dyDescent="0.2">
      <c r="A27" s="338">
        <v>45495</v>
      </c>
      <c r="B27" s="311"/>
      <c r="C27" s="311"/>
      <c r="D27" s="311">
        <f t="shared" si="8"/>
        <v>0</v>
      </c>
      <c r="E27" s="311"/>
      <c r="F27" s="311"/>
      <c r="G27" s="311">
        <f t="shared" si="9"/>
        <v>0</v>
      </c>
      <c r="H27" s="311"/>
      <c r="I27" s="311"/>
      <c r="J27" s="311">
        <f t="shared" si="10"/>
        <v>0</v>
      </c>
      <c r="K27" s="316"/>
      <c r="L27" s="316"/>
      <c r="M27" s="316">
        <f t="shared" si="11"/>
        <v>0</v>
      </c>
      <c r="N27" s="311">
        <f t="shared" si="12"/>
        <v>0</v>
      </c>
      <c r="O27" s="317"/>
      <c r="P27" s="298"/>
      <c r="Q27" s="298"/>
      <c r="R27" s="298"/>
      <c r="S27" s="298"/>
      <c r="T27" s="354">
        <f t="shared" si="4"/>
        <v>0</v>
      </c>
      <c r="U27" s="354">
        <f t="shared" si="4"/>
        <v>0</v>
      </c>
      <c r="V27" s="354">
        <f t="shared" si="17"/>
        <v>0</v>
      </c>
      <c r="W27" s="355">
        <f t="shared" si="5"/>
        <v>0</v>
      </c>
      <c r="X27" s="355">
        <f t="shared" si="5"/>
        <v>0</v>
      </c>
      <c r="Y27" s="355">
        <f t="shared" si="13"/>
        <v>0</v>
      </c>
      <c r="Z27" s="303">
        <f t="shared" si="14"/>
        <v>0</v>
      </c>
      <c r="AA27" s="303">
        <f t="shared" si="15"/>
        <v>0</v>
      </c>
      <c r="AB27" s="303">
        <f t="shared" si="18"/>
        <v>0</v>
      </c>
      <c r="AC27" s="302">
        <f t="shared" si="6"/>
        <v>0</v>
      </c>
      <c r="AD27" s="302">
        <f t="shared" si="19"/>
        <v>0</v>
      </c>
      <c r="AE27" s="304">
        <f t="shared" si="20"/>
        <v>0</v>
      </c>
      <c r="AF27" s="364">
        <f t="shared" si="16"/>
        <v>0</v>
      </c>
      <c r="AG27" s="359">
        <f t="shared" si="7"/>
        <v>0</v>
      </c>
      <c r="AH27" s="359">
        <f t="shared" si="21"/>
        <v>0</v>
      </c>
      <c r="AI27" s="298">
        <f t="shared" si="22"/>
        <v>0</v>
      </c>
      <c r="AJ27" s="359">
        <f t="shared" si="23"/>
        <v>0</v>
      </c>
      <c r="AK27" s="298">
        <f t="shared" si="24"/>
        <v>0</v>
      </c>
      <c r="AL27" s="298">
        <f t="shared" si="25"/>
        <v>0</v>
      </c>
      <c r="AM27" s="298"/>
      <c r="AN27" s="298"/>
      <c r="AO27" s="298"/>
      <c r="AP27" s="298"/>
      <c r="AQ27" s="298"/>
    </row>
    <row r="28" spans="1:48" ht="14.25" x14ac:dyDescent="0.2">
      <c r="A28" s="338">
        <v>45496</v>
      </c>
      <c r="B28" s="311"/>
      <c r="C28" s="311"/>
      <c r="D28" s="311">
        <f t="shared" si="8"/>
        <v>0</v>
      </c>
      <c r="E28" s="311"/>
      <c r="F28" s="311"/>
      <c r="G28" s="311">
        <f t="shared" si="9"/>
        <v>0</v>
      </c>
      <c r="H28" s="311"/>
      <c r="I28" s="311"/>
      <c r="J28" s="311">
        <f t="shared" si="10"/>
        <v>0</v>
      </c>
      <c r="K28" s="316"/>
      <c r="L28" s="316"/>
      <c r="M28" s="316">
        <f t="shared" si="11"/>
        <v>0</v>
      </c>
      <c r="N28" s="311">
        <f t="shared" si="12"/>
        <v>0</v>
      </c>
      <c r="O28" s="317"/>
      <c r="P28" s="298"/>
      <c r="Q28" s="298"/>
      <c r="R28" s="298"/>
      <c r="S28" s="298"/>
      <c r="T28" s="354">
        <f t="shared" si="4"/>
        <v>0</v>
      </c>
      <c r="U28" s="354">
        <f t="shared" si="4"/>
        <v>0</v>
      </c>
      <c r="V28" s="354">
        <f t="shared" si="17"/>
        <v>0</v>
      </c>
      <c r="W28" s="355">
        <f t="shared" si="5"/>
        <v>0</v>
      </c>
      <c r="X28" s="355">
        <f t="shared" si="5"/>
        <v>0</v>
      </c>
      <c r="Y28" s="355">
        <f t="shared" si="13"/>
        <v>0</v>
      </c>
      <c r="Z28" s="303">
        <f t="shared" si="14"/>
        <v>0</v>
      </c>
      <c r="AA28" s="303">
        <f t="shared" si="15"/>
        <v>0</v>
      </c>
      <c r="AB28" s="303">
        <f t="shared" si="18"/>
        <v>0</v>
      </c>
      <c r="AC28" s="302">
        <f t="shared" si="6"/>
        <v>0</v>
      </c>
      <c r="AD28" s="302">
        <f t="shared" si="19"/>
        <v>0</v>
      </c>
      <c r="AE28" s="304">
        <f t="shared" si="20"/>
        <v>0</v>
      </c>
      <c r="AF28" s="364">
        <f t="shared" si="16"/>
        <v>0</v>
      </c>
      <c r="AG28" s="359">
        <f t="shared" si="7"/>
        <v>0</v>
      </c>
      <c r="AH28" s="359">
        <f t="shared" si="21"/>
        <v>0</v>
      </c>
      <c r="AI28" s="298">
        <f t="shared" si="22"/>
        <v>0</v>
      </c>
      <c r="AJ28" s="359">
        <f t="shared" si="23"/>
        <v>0</v>
      </c>
      <c r="AK28" s="298">
        <f t="shared" si="24"/>
        <v>0</v>
      </c>
      <c r="AL28" s="298">
        <f t="shared" si="25"/>
        <v>0</v>
      </c>
      <c r="AM28" s="298"/>
      <c r="AN28" s="298"/>
      <c r="AO28" s="298"/>
      <c r="AP28" s="298"/>
      <c r="AQ28" s="298"/>
    </row>
    <row r="29" spans="1:48" ht="14.25" x14ac:dyDescent="0.2">
      <c r="A29" s="338">
        <v>45497</v>
      </c>
      <c r="B29" s="311"/>
      <c r="C29" s="311"/>
      <c r="D29" s="311">
        <f t="shared" si="8"/>
        <v>0</v>
      </c>
      <c r="E29" s="311"/>
      <c r="F29" s="311"/>
      <c r="G29" s="311">
        <f t="shared" si="9"/>
        <v>0</v>
      </c>
      <c r="H29" s="311"/>
      <c r="I29" s="311"/>
      <c r="J29" s="311">
        <f t="shared" si="10"/>
        <v>0</v>
      </c>
      <c r="K29" s="316"/>
      <c r="L29" s="316"/>
      <c r="M29" s="316">
        <f t="shared" si="11"/>
        <v>0</v>
      </c>
      <c r="N29" s="311">
        <f t="shared" si="12"/>
        <v>0</v>
      </c>
      <c r="O29" s="317"/>
      <c r="P29" s="298"/>
      <c r="Q29" s="298"/>
      <c r="R29" s="298"/>
      <c r="S29" s="298"/>
      <c r="T29" s="354">
        <f t="shared" si="4"/>
        <v>0</v>
      </c>
      <c r="U29" s="354">
        <f t="shared" si="4"/>
        <v>0</v>
      </c>
      <c r="V29" s="354">
        <f t="shared" si="17"/>
        <v>0</v>
      </c>
      <c r="W29" s="355">
        <f t="shared" si="5"/>
        <v>0</v>
      </c>
      <c r="X29" s="355">
        <f t="shared" si="5"/>
        <v>0</v>
      </c>
      <c r="Y29" s="355">
        <f t="shared" si="13"/>
        <v>0</v>
      </c>
      <c r="Z29" s="303">
        <f t="shared" si="14"/>
        <v>0</v>
      </c>
      <c r="AA29" s="303">
        <f t="shared" si="15"/>
        <v>0</v>
      </c>
      <c r="AB29" s="303">
        <f t="shared" si="18"/>
        <v>0</v>
      </c>
      <c r="AC29" s="302">
        <f t="shared" si="6"/>
        <v>0</v>
      </c>
      <c r="AD29" s="302">
        <f t="shared" si="19"/>
        <v>0</v>
      </c>
      <c r="AE29" s="304">
        <f t="shared" si="20"/>
        <v>0</v>
      </c>
      <c r="AF29" s="364">
        <f t="shared" si="16"/>
        <v>0</v>
      </c>
      <c r="AG29" s="359">
        <f t="shared" si="7"/>
        <v>0</v>
      </c>
      <c r="AH29" s="359">
        <f t="shared" si="21"/>
        <v>0</v>
      </c>
      <c r="AI29" s="298">
        <f t="shared" si="22"/>
        <v>0</v>
      </c>
      <c r="AJ29" s="359">
        <f t="shared" si="23"/>
        <v>0</v>
      </c>
      <c r="AK29" s="298">
        <f t="shared" si="24"/>
        <v>0</v>
      </c>
      <c r="AL29" s="298">
        <f t="shared" si="25"/>
        <v>0</v>
      </c>
      <c r="AM29" s="298"/>
      <c r="AN29" s="298"/>
      <c r="AO29" s="298"/>
      <c r="AP29" s="298"/>
      <c r="AQ29" s="298"/>
    </row>
    <row r="30" spans="1:48" ht="14.25" x14ac:dyDescent="0.2">
      <c r="A30" s="338">
        <v>45498</v>
      </c>
      <c r="B30" s="311"/>
      <c r="C30" s="311"/>
      <c r="D30" s="311">
        <f t="shared" si="8"/>
        <v>0</v>
      </c>
      <c r="E30" s="311"/>
      <c r="F30" s="311"/>
      <c r="G30" s="311">
        <f t="shared" si="9"/>
        <v>0</v>
      </c>
      <c r="H30" s="311"/>
      <c r="I30" s="311"/>
      <c r="J30" s="311">
        <f t="shared" si="10"/>
        <v>0</v>
      </c>
      <c r="K30" s="316"/>
      <c r="L30" s="316"/>
      <c r="M30" s="316">
        <f t="shared" si="11"/>
        <v>0</v>
      </c>
      <c r="N30" s="311">
        <f t="shared" si="12"/>
        <v>0</v>
      </c>
      <c r="O30" s="317"/>
      <c r="P30" s="298"/>
      <c r="Q30" s="298"/>
      <c r="R30" s="298"/>
      <c r="S30" s="298"/>
      <c r="T30" s="354">
        <f t="shared" si="4"/>
        <v>0</v>
      </c>
      <c r="U30" s="354">
        <f t="shared" si="4"/>
        <v>0</v>
      </c>
      <c r="V30" s="354">
        <f t="shared" si="17"/>
        <v>0</v>
      </c>
      <c r="W30" s="355">
        <f t="shared" si="5"/>
        <v>0</v>
      </c>
      <c r="X30" s="355">
        <f t="shared" si="5"/>
        <v>0</v>
      </c>
      <c r="Y30" s="355">
        <f t="shared" si="13"/>
        <v>0</v>
      </c>
      <c r="Z30" s="303">
        <f t="shared" si="14"/>
        <v>0</v>
      </c>
      <c r="AA30" s="303">
        <f t="shared" si="15"/>
        <v>0</v>
      </c>
      <c r="AB30" s="303">
        <f t="shared" si="18"/>
        <v>0</v>
      </c>
      <c r="AC30" s="302">
        <f t="shared" si="6"/>
        <v>0</v>
      </c>
      <c r="AD30" s="302">
        <f t="shared" si="19"/>
        <v>0</v>
      </c>
      <c r="AE30" s="304">
        <f t="shared" si="20"/>
        <v>0</v>
      </c>
      <c r="AF30" s="364">
        <f t="shared" si="16"/>
        <v>0</v>
      </c>
      <c r="AG30" s="359">
        <f t="shared" si="7"/>
        <v>0</v>
      </c>
      <c r="AH30" s="359">
        <f t="shared" si="21"/>
        <v>0</v>
      </c>
      <c r="AI30" s="298">
        <f t="shared" si="22"/>
        <v>0</v>
      </c>
      <c r="AJ30" s="359">
        <f t="shared" si="23"/>
        <v>0</v>
      </c>
      <c r="AK30" s="298">
        <f t="shared" si="24"/>
        <v>0</v>
      </c>
      <c r="AL30" s="298">
        <f t="shared" si="25"/>
        <v>0</v>
      </c>
      <c r="AM30" s="298"/>
      <c r="AN30" s="298"/>
      <c r="AO30" s="298"/>
      <c r="AP30" s="298"/>
      <c r="AQ30" s="298"/>
    </row>
    <row r="31" spans="1:48" ht="14.25" x14ac:dyDescent="0.2">
      <c r="A31" s="338">
        <v>45499</v>
      </c>
      <c r="B31" s="311"/>
      <c r="C31" s="311"/>
      <c r="D31" s="311">
        <f t="shared" si="8"/>
        <v>0</v>
      </c>
      <c r="E31" s="311"/>
      <c r="F31" s="311"/>
      <c r="G31" s="311">
        <f t="shared" si="9"/>
        <v>0</v>
      </c>
      <c r="H31" s="311"/>
      <c r="I31" s="311"/>
      <c r="J31" s="311">
        <f t="shared" si="10"/>
        <v>0</v>
      </c>
      <c r="K31" s="316"/>
      <c r="L31" s="316"/>
      <c r="M31" s="316">
        <f t="shared" si="11"/>
        <v>0</v>
      </c>
      <c r="N31" s="311">
        <f t="shared" si="12"/>
        <v>0</v>
      </c>
      <c r="O31" s="317"/>
      <c r="P31" s="298"/>
      <c r="Q31" s="298"/>
      <c r="R31" s="298"/>
      <c r="S31" s="298"/>
      <c r="T31" s="354">
        <f t="shared" si="4"/>
        <v>0</v>
      </c>
      <c r="U31" s="354">
        <f t="shared" si="4"/>
        <v>0</v>
      </c>
      <c r="V31" s="354">
        <f t="shared" si="17"/>
        <v>0</v>
      </c>
      <c r="W31" s="355">
        <f t="shared" si="5"/>
        <v>0</v>
      </c>
      <c r="X31" s="355">
        <f t="shared" si="5"/>
        <v>0</v>
      </c>
      <c r="Y31" s="355">
        <f t="shared" si="13"/>
        <v>0</v>
      </c>
      <c r="Z31" s="303">
        <f t="shared" si="14"/>
        <v>0</v>
      </c>
      <c r="AA31" s="303">
        <f t="shared" si="15"/>
        <v>0</v>
      </c>
      <c r="AB31" s="303">
        <f t="shared" si="18"/>
        <v>0</v>
      </c>
      <c r="AC31" s="302">
        <f t="shared" si="6"/>
        <v>0</v>
      </c>
      <c r="AD31" s="302">
        <f t="shared" si="19"/>
        <v>0</v>
      </c>
      <c r="AE31" s="304">
        <f t="shared" si="20"/>
        <v>0</v>
      </c>
      <c r="AF31" s="364">
        <f t="shared" si="16"/>
        <v>0</v>
      </c>
      <c r="AG31" s="359">
        <f t="shared" si="7"/>
        <v>0</v>
      </c>
      <c r="AH31" s="359">
        <f t="shared" si="21"/>
        <v>0</v>
      </c>
      <c r="AI31" s="298">
        <f t="shared" si="22"/>
        <v>0</v>
      </c>
      <c r="AJ31" s="359">
        <f t="shared" si="23"/>
        <v>0</v>
      </c>
      <c r="AK31" s="298">
        <f t="shared" si="24"/>
        <v>0</v>
      </c>
      <c r="AL31" s="298">
        <f t="shared" si="25"/>
        <v>0</v>
      </c>
      <c r="AM31" s="298"/>
      <c r="AN31" s="298"/>
      <c r="AO31" s="298"/>
      <c r="AP31" s="298"/>
      <c r="AQ31" s="298"/>
    </row>
    <row r="32" spans="1:48" ht="14.25" x14ac:dyDescent="0.2">
      <c r="A32" s="394">
        <v>45500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9"/>
      <c r="L32" s="389"/>
      <c r="M32" s="389"/>
      <c r="N32" s="384"/>
      <c r="O32" s="391"/>
      <c r="P32" s="298"/>
      <c r="Q32" s="298"/>
      <c r="R32" s="298"/>
      <c r="S32" s="298"/>
      <c r="T32" s="354">
        <f t="shared" si="4"/>
        <v>0</v>
      </c>
      <c r="U32" s="354">
        <f t="shared" si="4"/>
        <v>0</v>
      </c>
      <c r="V32" s="354">
        <f t="shared" si="17"/>
        <v>0</v>
      </c>
      <c r="W32" s="355">
        <f t="shared" si="5"/>
        <v>0</v>
      </c>
      <c r="X32" s="355">
        <f t="shared" si="5"/>
        <v>0</v>
      </c>
      <c r="Y32" s="355">
        <f t="shared" si="13"/>
        <v>0</v>
      </c>
      <c r="Z32" s="303">
        <f t="shared" si="14"/>
        <v>0</v>
      </c>
      <c r="AA32" s="303">
        <f t="shared" si="15"/>
        <v>0</v>
      </c>
      <c r="AB32" s="303">
        <f t="shared" si="18"/>
        <v>0</v>
      </c>
      <c r="AC32" s="302">
        <f t="shared" si="6"/>
        <v>0</v>
      </c>
      <c r="AD32" s="302">
        <f t="shared" si="19"/>
        <v>0</v>
      </c>
      <c r="AE32" s="304">
        <f t="shared" si="20"/>
        <v>0</v>
      </c>
      <c r="AF32" s="364">
        <f t="shared" si="16"/>
        <v>0</v>
      </c>
      <c r="AG32" s="359">
        <f t="shared" si="7"/>
        <v>0</v>
      </c>
      <c r="AH32" s="359">
        <f t="shared" si="21"/>
        <v>0</v>
      </c>
      <c r="AI32" s="298">
        <f t="shared" si="22"/>
        <v>0</v>
      </c>
      <c r="AJ32" s="359">
        <f t="shared" si="23"/>
        <v>0</v>
      </c>
      <c r="AK32" s="298">
        <f t="shared" si="24"/>
        <v>0</v>
      </c>
      <c r="AL32" s="298">
        <f t="shared" si="25"/>
        <v>0</v>
      </c>
      <c r="AM32" s="298"/>
      <c r="AN32" s="298"/>
      <c r="AO32" s="298"/>
      <c r="AP32" s="298"/>
      <c r="AQ32" s="298"/>
    </row>
    <row r="33" spans="1:43" ht="14.25" x14ac:dyDescent="0.2">
      <c r="A33" s="394">
        <v>45501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89"/>
      <c r="L33" s="389"/>
      <c r="M33" s="389"/>
      <c r="N33" s="384"/>
      <c r="O33" s="391"/>
      <c r="P33" s="298"/>
      <c r="Q33" s="298"/>
      <c r="R33" s="298"/>
      <c r="S33" s="298"/>
      <c r="T33" s="354">
        <f t="shared" si="4"/>
        <v>0</v>
      </c>
      <c r="U33" s="354">
        <f t="shared" si="4"/>
        <v>0</v>
      </c>
      <c r="V33" s="354">
        <f t="shared" si="17"/>
        <v>0</v>
      </c>
      <c r="W33" s="355">
        <f t="shared" si="5"/>
        <v>0</v>
      </c>
      <c r="X33" s="355">
        <f t="shared" si="5"/>
        <v>0</v>
      </c>
      <c r="Y33" s="355">
        <f t="shared" si="13"/>
        <v>0</v>
      </c>
      <c r="Z33" s="303">
        <f t="shared" si="14"/>
        <v>0</v>
      </c>
      <c r="AA33" s="303">
        <f t="shared" si="15"/>
        <v>0</v>
      </c>
      <c r="AB33" s="303">
        <f t="shared" si="18"/>
        <v>0</v>
      </c>
      <c r="AC33" s="302">
        <f t="shared" si="6"/>
        <v>0</v>
      </c>
      <c r="AD33" s="302">
        <f t="shared" si="19"/>
        <v>0</v>
      </c>
      <c r="AE33" s="304">
        <f t="shared" si="20"/>
        <v>0</v>
      </c>
      <c r="AF33" s="364">
        <f t="shared" si="16"/>
        <v>0</v>
      </c>
      <c r="AG33" s="359">
        <f t="shared" si="7"/>
        <v>0</v>
      </c>
      <c r="AH33" s="359">
        <f t="shared" si="21"/>
        <v>0</v>
      </c>
      <c r="AI33" s="298">
        <f t="shared" si="22"/>
        <v>0</v>
      </c>
      <c r="AJ33" s="359">
        <f t="shared" si="23"/>
        <v>0</v>
      </c>
      <c r="AK33" s="298">
        <f t="shared" si="24"/>
        <v>0</v>
      </c>
      <c r="AL33" s="298">
        <f t="shared" si="25"/>
        <v>0</v>
      </c>
      <c r="AM33" s="298"/>
      <c r="AN33" s="298"/>
      <c r="AO33" s="298"/>
      <c r="AP33" s="298"/>
      <c r="AQ33" s="298"/>
    </row>
    <row r="34" spans="1:43" ht="14.25" x14ac:dyDescent="0.2">
      <c r="A34" s="338">
        <v>45502</v>
      </c>
      <c r="B34" s="311"/>
      <c r="C34" s="311"/>
      <c r="D34" s="311">
        <f t="shared" si="8"/>
        <v>0</v>
      </c>
      <c r="E34" s="311"/>
      <c r="F34" s="311"/>
      <c r="G34" s="311">
        <f t="shared" si="9"/>
        <v>0</v>
      </c>
      <c r="H34" s="311"/>
      <c r="I34" s="311"/>
      <c r="J34" s="311">
        <f t="shared" si="10"/>
        <v>0</v>
      </c>
      <c r="K34" s="316"/>
      <c r="L34" s="316"/>
      <c r="M34" s="316">
        <f t="shared" si="11"/>
        <v>0</v>
      </c>
      <c r="N34" s="311">
        <f t="shared" si="12"/>
        <v>0</v>
      </c>
      <c r="O34" s="317"/>
      <c r="P34" s="298"/>
      <c r="Q34" s="298"/>
      <c r="R34" s="298"/>
      <c r="S34" s="298"/>
      <c r="T34" s="354">
        <f t="shared" si="4"/>
        <v>0</v>
      </c>
      <c r="U34" s="354">
        <f t="shared" si="4"/>
        <v>0</v>
      </c>
      <c r="V34" s="354">
        <f t="shared" si="17"/>
        <v>0</v>
      </c>
      <c r="W34" s="355">
        <f t="shared" si="5"/>
        <v>0</v>
      </c>
      <c r="X34" s="355">
        <f t="shared" si="5"/>
        <v>0</v>
      </c>
      <c r="Y34" s="355">
        <f t="shared" si="13"/>
        <v>0</v>
      </c>
      <c r="Z34" s="303">
        <f t="shared" si="14"/>
        <v>0</v>
      </c>
      <c r="AA34" s="303">
        <f t="shared" si="15"/>
        <v>0</v>
      </c>
      <c r="AB34" s="303">
        <f t="shared" si="18"/>
        <v>0</v>
      </c>
      <c r="AC34" s="302">
        <f t="shared" si="6"/>
        <v>0</v>
      </c>
      <c r="AD34" s="302">
        <f t="shared" si="19"/>
        <v>0</v>
      </c>
      <c r="AE34" s="304">
        <f t="shared" si="20"/>
        <v>0</v>
      </c>
      <c r="AF34" s="364">
        <f t="shared" si="16"/>
        <v>0</v>
      </c>
      <c r="AG34" s="359">
        <f t="shared" si="7"/>
        <v>0</v>
      </c>
      <c r="AH34" s="359">
        <f t="shared" si="21"/>
        <v>0</v>
      </c>
      <c r="AI34" s="298">
        <f t="shared" si="22"/>
        <v>0</v>
      </c>
      <c r="AJ34" s="359">
        <f t="shared" si="23"/>
        <v>0</v>
      </c>
      <c r="AK34" s="298">
        <f t="shared" si="24"/>
        <v>0</v>
      </c>
      <c r="AL34" s="298">
        <f t="shared" si="25"/>
        <v>0</v>
      </c>
      <c r="AM34" s="298"/>
      <c r="AN34" s="298"/>
      <c r="AO34" s="298"/>
      <c r="AP34" s="298"/>
      <c r="AQ34" s="298"/>
    </row>
    <row r="35" spans="1:43" ht="14.25" x14ac:dyDescent="0.2">
      <c r="A35" s="338">
        <v>45503</v>
      </c>
      <c r="B35" s="311"/>
      <c r="C35" s="311"/>
      <c r="D35" s="311">
        <f t="shared" si="8"/>
        <v>0</v>
      </c>
      <c r="E35" s="311"/>
      <c r="F35" s="311"/>
      <c r="G35" s="311">
        <f t="shared" si="9"/>
        <v>0</v>
      </c>
      <c r="H35" s="311"/>
      <c r="I35" s="311"/>
      <c r="J35" s="311">
        <f t="shared" si="10"/>
        <v>0</v>
      </c>
      <c r="K35" s="316"/>
      <c r="L35" s="316"/>
      <c r="M35" s="316">
        <f t="shared" si="11"/>
        <v>0</v>
      </c>
      <c r="N35" s="311">
        <f t="shared" si="12"/>
        <v>0</v>
      </c>
      <c r="O35" s="317"/>
      <c r="P35" s="298"/>
      <c r="Q35" s="298"/>
      <c r="R35" s="298"/>
      <c r="S35" s="298"/>
      <c r="T35" s="354">
        <f t="shared" si="4"/>
        <v>0</v>
      </c>
      <c r="U35" s="354">
        <f t="shared" si="4"/>
        <v>0</v>
      </c>
      <c r="V35" s="354">
        <f t="shared" si="17"/>
        <v>0</v>
      </c>
      <c r="W35" s="355">
        <f t="shared" si="5"/>
        <v>0</v>
      </c>
      <c r="X35" s="355">
        <f t="shared" si="5"/>
        <v>0</v>
      </c>
      <c r="Y35" s="355">
        <f t="shared" si="13"/>
        <v>0</v>
      </c>
      <c r="Z35" s="303">
        <f t="shared" si="14"/>
        <v>0</v>
      </c>
      <c r="AA35" s="303">
        <f t="shared" si="15"/>
        <v>0</v>
      </c>
      <c r="AB35" s="303">
        <f t="shared" si="18"/>
        <v>0</v>
      </c>
      <c r="AC35" s="302">
        <f t="shared" si="6"/>
        <v>0</v>
      </c>
      <c r="AD35" s="302">
        <f t="shared" si="19"/>
        <v>0</v>
      </c>
      <c r="AE35" s="304">
        <f t="shared" si="20"/>
        <v>0</v>
      </c>
      <c r="AF35" s="364">
        <f t="shared" si="16"/>
        <v>0</v>
      </c>
      <c r="AG35" s="359">
        <f t="shared" si="7"/>
        <v>0</v>
      </c>
      <c r="AH35" s="359">
        <f t="shared" si="21"/>
        <v>0</v>
      </c>
      <c r="AI35" s="298">
        <f t="shared" si="22"/>
        <v>0</v>
      </c>
      <c r="AJ35" s="359">
        <f t="shared" si="23"/>
        <v>0</v>
      </c>
      <c r="AK35" s="298">
        <f t="shared" si="24"/>
        <v>0</v>
      </c>
      <c r="AL35" s="298">
        <f t="shared" si="25"/>
        <v>0</v>
      </c>
      <c r="AM35" s="298"/>
      <c r="AN35" s="298"/>
      <c r="AO35" s="298"/>
      <c r="AP35" s="298"/>
      <c r="AQ35" s="298"/>
    </row>
    <row r="36" spans="1:43" ht="14.25" x14ac:dyDescent="0.2">
      <c r="A36" s="338">
        <v>45504</v>
      </c>
      <c r="B36" s="311"/>
      <c r="C36" s="311"/>
      <c r="D36" s="311">
        <f t="shared" si="8"/>
        <v>0</v>
      </c>
      <c r="E36" s="311"/>
      <c r="F36" s="311"/>
      <c r="G36" s="311">
        <f t="shared" si="9"/>
        <v>0</v>
      </c>
      <c r="H36" s="311"/>
      <c r="I36" s="311"/>
      <c r="J36" s="311">
        <f t="shared" si="10"/>
        <v>0</v>
      </c>
      <c r="K36" s="316"/>
      <c r="L36" s="316"/>
      <c r="M36" s="316">
        <f t="shared" si="11"/>
        <v>0</v>
      </c>
      <c r="N36" s="311">
        <f t="shared" si="12"/>
        <v>0</v>
      </c>
      <c r="O36" s="317"/>
      <c r="P36" s="298"/>
      <c r="Q36" s="298"/>
      <c r="R36" s="298"/>
      <c r="S36" s="298"/>
      <c r="T36" s="354">
        <f t="shared" si="4"/>
        <v>0</v>
      </c>
      <c r="U36" s="354">
        <f t="shared" si="4"/>
        <v>0</v>
      </c>
      <c r="V36" s="354">
        <f t="shared" si="17"/>
        <v>0</v>
      </c>
      <c r="W36" s="355">
        <f t="shared" si="5"/>
        <v>0</v>
      </c>
      <c r="X36" s="355">
        <f t="shared" si="5"/>
        <v>0</v>
      </c>
      <c r="Y36" s="355">
        <f t="shared" si="13"/>
        <v>0</v>
      </c>
      <c r="Z36" s="303">
        <f t="shared" si="14"/>
        <v>0</v>
      </c>
      <c r="AA36" s="303">
        <f t="shared" si="15"/>
        <v>0</v>
      </c>
      <c r="AB36" s="303">
        <f t="shared" si="18"/>
        <v>0</v>
      </c>
      <c r="AC36" s="302">
        <f t="shared" si="6"/>
        <v>0</v>
      </c>
      <c r="AD36" s="302">
        <f t="shared" si="19"/>
        <v>0</v>
      </c>
      <c r="AE36" s="304">
        <f t="shared" si="20"/>
        <v>0</v>
      </c>
      <c r="AF36" s="364">
        <f t="shared" si="16"/>
        <v>0</v>
      </c>
      <c r="AG36" s="359">
        <f t="shared" si="7"/>
        <v>0</v>
      </c>
      <c r="AH36" s="359">
        <f t="shared" si="21"/>
        <v>0</v>
      </c>
      <c r="AI36" s="298">
        <f t="shared" si="22"/>
        <v>0</v>
      </c>
      <c r="AJ36" s="359">
        <f t="shared" si="23"/>
        <v>0</v>
      </c>
      <c r="AK36" s="298">
        <f t="shared" si="24"/>
        <v>0</v>
      </c>
      <c r="AL36" s="298">
        <f t="shared" si="25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4"/>
        <v>0</v>
      </c>
      <c r="U37" s="354">
        <f t="shared" si="4"/>
        <v>0</v>
      </c>
      <c r="V37" s="354">
        <f t="shared" si="17"/>
        <v>0</v>
      </c>
      <c r="W37" s="355">
        <f t="shared" si="5"/>
        <v>0</v>
      </c>
      <c r="X37" s="355">
        <f t="shared" si="5"/>
        <v>0</v>
      </c>
      <c r="Y37" s="355">
        <f t="shared" si="13"/>
        <v>0</v>
      </c>
      <c r="Z37" s="303">
        <f t="shared" si="14"/>
        <v>0</v>
      </c>
      <c r="AA37" s="303">
        <f t="shared" si="15"/>
        <v>0</v>
      </c>
      <c r="AB37" s="303">
        <f t="shared" si="18"/>
        <v>0</v>
      </c>
      <c r="AC37" s="302">
        <f t="shared" si="6"/>
        <v>0</v>
      </c>
      <c r="AD37" s="302">
        <f t="shared" si="19"/>
        <v>0</v>
      </c>
      <c r="AE37" s="304">
        <f t="shared" si="20"/>
        <v>0</v>
      </c>
      <c r="AF37" s="364">
        <f t="shared" si="16"/>
        <v>0</v>
      </c>
      <c r="AG37" s="359">
        <f t="shared" si="7"/>
        <v>0</v>
      </c>
      <c r="AH37" s="359">
        <f t="shared" si="21"/>
        <v>0</v>
      </c>
      <c r="AI37" s="298">
        <f t="shared" si="22"/>
        <v>0</v>
      </c>
      <c r="AJ37" s="359">
        <f t="shared" si="23"/>
        <v>0</v>
      </c>
      <c r="AK37" s="298">
        <f t="shared" si="24"/>
        <v>0</v>
      </c>
      <c r="AL37" s="298">
        <f t="shared" si="25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SUM(N7:N36)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  <row r="63" spans="1:43" hidden="1" x14ac:dyDescent="0.2"/>
  </sheetData>
  <pageMargins left="0.25" right="0.25" top="0.75" bottom="0.75" header="0.3" footer="0.3"/>
  <pageSetup paperSize="9" scale="9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/>
  <dimension ref="A1:AG274"/>
  <sheetViews>
    <sheetView workbookViewId="0">
      <selection activeCell="Y14" sqref="Y14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33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6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</row>
    <row r="2" spans="1:33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'07'!Q73</f>
        <v>-424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</row>
    <row r="3" spans="1:33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-424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</row>
    <row r="4" spans="1:33" ht="16.5" customHeight="1" thickTop="1" thickBot="1" x14ac:dyDescent="0.25">
      <c r="A4" t="s">
        <v>11</v>
      </c>
      <c r="B4" s="37" t="s">
        <v>65</v>
      </c>
      <c r="C4"/>
      <c r="D4" s="38" t="str">
        <f>"" &amp;P4 &amp; " Arbeitsstunden"</f>
        <v>176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176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</row>
    <row r="5" spans="1:33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bzw.22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</row>
    <row r="6" spans="1:33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-600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</row>
    <row r="7" spans="1:33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</row>
    <row r="8" spans="1:33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</row>
    <row r="9" spans="1:33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21.999999999999993</v>
      </c>
      <c r="H9" s="124">
        <f>TIME(INT(F9),(F9-INT(F9))*100,0)</f>
        <v>0.25</v>
      </c>
      <c r="I9" s="125">
        <f>ABS(P2)</f>
        <v>424</v>
      </c>
      <c r="J9" s="125">
        <f>TIME(INT(L1),(L1-INT(L1))*100,0)</f>
        <v>0.25</v>
      </c>
      <c r="K9" s="126">
        <f>SUM(B36:P36)+SUM(B68:Q68)</f>
        <v>0</v>
      </c>
      <c r="L9" s="127">
        <f>K9+I10</f>
        <v>-17.666666666666668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-24.999999999999975</v>
      </c>
      <c r="Q9" s="47">
        <f>ABS(P2)</f>
        <v>424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</row>
    <row r="10" spans="1:33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22</v>
      </c>
      <c r="H10" s="99">
        <f>TIME(INT(F10),(F10-INT(F10))*100,0)</f>
        <v>0.375</v>
      </c>
      <c r="I10" s="100">
        <f>SIGN(P2)*(INT(I9/24)+TIME(INT(I9),(I9-INT(I9))*100,0))</f>
        <v>-17.666666666666668</v>
      </c>
      <c r="J10" s="101">
        <f>TIME(INT(M1),(M1-INT(M1))*100,0)</f>
        <v>0.83333333333333337</v>
      </c>
      <c r="K10" s="100">
        <f>ABS(K9)</f>
        <v>0</v>
      </c>
      <c r="L10" s="102">
        <f>ABS(L9)</f>
        <v>17.666666666666668</v>
      </c>
      <c r="M10" s="110" t="e">
        <f>#REF!</f>
        <v>#REF!</v>
      </c>
      <c r="N10" s="112" t="e">
        <f>Q54</f>
        <v>#REF!</v>
      </c>
      <c r="O10" s="111">
        <f>ABS(P10)</f>
        <v>24.999999999999975</v>
      </c>
      <c r="P10" s="1">
        <f>IF(P9&gt;O9,O9,P9)</f>
        <v>-24.999999999999975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</row>
    <row r="11" spans="1:33" s="15" customFormat="1" ht="21" customHeight="1" thickTop="1" thickBot="1" x14ac:dyDescent="0.25">
      <c r="A11" s="15" t="s">
        <v>17</v>
      </c>
      <c r="B11" s="16">
        <v>45505</v>
      </c>
      <c r="C11" s="16">
        <v>45506</v>
      </c>
      <c r="D11" s="16">
        <v>45507</v>
      </c>
      <c r="E11" s="16">
        <v>45508</v>
      </c>
      <c r="F11" s="16">
        <v>45509</v>
      </c>
      <c r="G11" s="16">
        <v>45510</v>
      </c>
      <c r="H11" s="16">
        <v>45511</v>
      </c>
      <c r="I11" s="16">
        <v>45512</v>
      </c>
      <c r="J11" s="16">
        <v>45513</v>
      </c>
      <c r="K11" s="16">
        <v>45514</v>
      </c>
      <c r="L11" s="16">
        <v>45515</v>
      </c>
      <c r="M11" s="16">
        <v>45516</v>
      </c>
      <c r="N11" s="16">
        <v>45517</v>
      </c>
      <c r="O11" s="16">
        <v>45518</v>
      </c>
      <c r="P11" s="16">
        <v>45519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</row>
    <row r="12" spans="1:33" ht="16.149999999999999" customHeight="1" thickBot="1" x14ac:dyDescent="0.25">
      <c r="A12" s="6" t="s">
        <v>18</v>
      </c>
      <c r="B12" s="45">
        <f>B11</f>
        <v>45505</v>
      </c>
      <c r="C12" s="45">
        <f t="shared" ref="C12:P12" si="0">C11</f>
        <v>45506</v>
      </c>
      <c r="D12" s="45">
        <f t="shared" si="0"/>
        <v>45507</v>
      </c>
      <c r="E12" s="45">
        <f t="shared" si="0"/>
        <v>45508</v>
      </c>
      <c r="F12" s="45">
        <f t="shared" si="0"/>
        <v>45509</v>
      </c>
      <c r="G12" s="45">
        <f t="shared" si="0"/>
        <v>45510</v>
      </c>
      <c r="H12" s="45">
        <f t="shared" si="0"/>
        <v>45511</v>
      </c>
      <c r="I12" s="45">
        <f t="shared" si="0"/>
        <v>45512</v>
      </c>
      <c r="J12" s="45">
        <f t="shared" si="0"/>
        <v>45513</v>
      </c>
      <c r="K12" s="45">
        <f t="shared" si="0"/>
        <v>45514</v>
      </c>
      <c r="L12" s="45">
        <f t="shared" si="0"/>
        <v>45515</v>
      </c>
      <c r="M12" s="45">
        <f t="shared" si="0"/>
        <v>45516</v>
      </c>
      <c r="N12" s="45">
        <f t="shared" si="0"/>
        <v>45517</v>
      </c>
      <c r="O12" s="45">
        <f t="shared" si="0"/>
        <v>45518</v>
      </c>
      <c r="P12" s="45">
        <f t="shared" si="0"/>
        <v>45519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</row>
    <row r="13" spans="1:33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</row>
    <row r="14" spans="1:33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</row>
    <row r="15" spans="1:33" ht="16.149999999999999" customHeight="1" x14ac:dyDescent="0.2">
      <c r="A15" s="6" t="s">
        <v>21</v>
      </c>
      <c r="B15" s="68">
        <f>IF(AND(B19&gt;0,OR(LEFT(B16,1)="U",LEFT(B16,1)="A",LEFT(B16,1)="K",LEFT(B16,1)="D",LEFT(B16,3)="mKK")),$I$1,'08HO'!N6)</f>
        <v>0</v>
      </c>
      <c r="C15" s="68">
        <f>IF(AND(C19&gt;0,OR(LEFT(C16,1)="U",LEFT(C16,1)="A",LEFT(C16,1)="K",LEFT(C16,1)="D",LEFT(C16,3)="mKK")),$I$1,'08HO'!N7)</f>
        <v>0</v>
      </c>
      <c r="D15" s="68">
        <f>IF(AND(D19&gt;0,OR(LEFT(D16,1)="U",LEFT(D16,1)="A",LEFT(D16,1)="K",LEFT(D16,1)="D",LEFT(D16,3)="mKK")),$I$1,'08HO'!N8)</f>
        <v>0</v>
      </c>
      <c r="E15" s="68">
        <f>IF(AND(E19&gt;0,OR(LEFT(E16,1)="U",LEFT(E16,1)="A",LEFT(E16,1)="K",LEFT(E16,1)="D",LEFT(E16,3)="mKK")),$I$1,'08HO'!N9)</f>
        <v>0</v>
      </c>
      <c r="F15" s="68">
        <f>IF(AND(F19&gt;0,OR(LEFT(F16,1)="U",LEFT(F16,1)="A",LEFT(F16,1)="K",LEFT(F16,1)="D",LEFT(F16,3)="mKK")),$I$1,'08HO'!N10)</f>
        <v>0</v>
      </c>
      <c r="G15" s="68">
        <f>IF(AND(G19&gt;0,OR(LEFT(G16,1)="U",LEFT(G16,1)="A",LEFT(G16,1)="K",LEFT(G16,1)="D",LEFT(G16,3)="mKK")),$I$1,'08HO'!N11)</f>
        <v>0</v>
      </c>
      <c r="H15" s="68">
        <f>IF(AND(H19&gt;0,OR(LEFT(H16,1)="U",LEFT(H16,1)="A",LEFT(H16,1)="K",LEFT(H16,1)="D",LEFT(H16,3)="mKK")),$I$1,'08HO'!N12)</f>
        <v>0</v>
      </c>
      <c r="I15" s="68">
        <f>IF(AND(I19&gt;0,OR(LEFT(I16,1)="U",LEFT(I16,1)="A",LEFT(I16,1)="K",LEFT(I16,1)="D",LEFT(I16,3)="mKK")),$I$1,'08HO'!N13)</f>
        <v>0</v>
      </c>
      <c r="J15" s="68">
        <f>IF(AND(J19&gt;0,OR(LEFT(J16,1)="U",LEFT(J16,1)="A",LEFT(J16,1)="K",LEFT(J16,1)="D",LEFT(J16,3)="mKK")),$I$1,'08HO'!N14)</f>
        <v>0</v>
      </c>
      <c r="K15" s="68">
        <f>IF(AND(K19&gt;0,OR(LEFT(K16,1)="U",LEFT(K16,1)="A",LEFT(K16,1)="K",LEFT(K16,1)="D",LEFT(K16,3)="mKK")),$I$1,'08HO'!N15)</f>
        <v>0</v>
      </c>
      <c r="L15" s="68">
        <f>IF(AND(L19&gt;0,OR(LEFT(L16,1)="U",LEFT(L16,1)="A",LEFT(L16,1)="K",LEFT(L16,1)="D",LEFT(L16,3)="mKK")),$I$1,'08HO'!N16)</f>
        <v>0</v>
      </c>
      <c r="M15" s="68">
        <f>IF(AND(M19&gt;0,OR(LEFT(M16,1)="U",LEFT(M16,1)="A",LEFT(M16,1)="K",LEFT(M16,1)="D",LEFT(M16,3)="mKK")),$I$1,'08HO'!N17)</f>
        <v>0</v>
      </c>
      <c r="N15" s="68">
        <f>IF(AND(N19&gt;0,OR(LEFT(N16,1)="U",LEFT(N16,1)="A",LEFT(N16,1)="K",LEFT(N16,1)="D",LEFT(N16,3)="mKK")),$I$1,'08HO'!N18)</f>
        <v>0</v>
      </c>
      <c r="O15" s="68">
        <f>IF(AND(O19&gt;0,OR(LEFT(O16,1)="U",LEFT(O16,1)="A",LEFT(O16,1)="K",LEFT(O16,1)="D",LEFT(O16,3)="mKK")),$I$1,'08HO'!N19)</f>
        <v>0</v>
      </c>
      <c r="P15" s="68">
        <f>IF(AND(P19&gt;0,OR(LEFT(P16,1)="U",LEFT(P16,1)="A",LEFT(P16,1)="K",LEFT(P16,1)="D",LEFT(P16,3)="mKK")),$I$1,'08HO'!N20)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</row>
    <row r="16" spans="1:33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</row>
    <row r="17" spans="1:33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</row>
    <row r="18" spans="1:33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</row>
    <row r="19" spans="1:33" hidden="1" x14ac:dyDescent="0.2">
      <c r="A19" s="17" t="s">
        <v>26</v>
      </c>
      <c r="B19" s="18">
        <f t="shared" ref="B19:P19" si="1">IF(OR(WEEKDAY(B12)=7,WEEKDAY(B12)=1,B16="gF"),0,$I$1)</f>
        <v>8</v>
      </c>
      <c r="C19" s="18">
        <f t="shared" si="1"/>
        <v>8</v>
      </c>
      <c r="D19" s="18">
        <f t="shared" si="1"/>
        <v>0</v>
      </c>
      <c r="E19" s="18">
        <f t="shared" si="1"/>
        <v>0</v>
      </c>
      <c r="F19" s="18">
        <f t="shared" si="1"/>
        <v>8</v>
      </c>
      <c r="G19" s="18">
        <f t="shared" si="1"/>
        <v>8</v>
      </c>
      <c r="H19" s="18">
        <f t="shared" si="1"/>
        <v>8</v>
      </c>
      <c r="I19" s="18">
        <f t="shared" si="1"/>
        <v>8</v>
      </c>
      <c r="J19" s="18">
        <f t="shared" si="1"/>
        <v>8</v>
      </c>
      <c r="K19" s="18">
        <f t="shared" si="1"/>
        <v>0</v>
      </c>
      <c r="L19" s="18">
        <f t="shared" si="1"/>
        <v>0</v>
      </c>
      <c r="M19" s="18">
        <f t="shared" si="1"/>
        <v>8</v>
      </c>
      <c r="N19" s="18">
        <f t="shared" si="1"/>
        <v>8</v>
      </c>
      <c r="O19" s="18">
        <f t="shared" si="1"/>
        <v>8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</row>
    <row r="20" spans="1:33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</row>
    <row r="21" spans="1:33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</row>
    <row r="22" spans="1:33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</row>
    <row r="23" spans="1:33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</row>
    <row r="24" spans="1:33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0.25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</row>
    <row r="25" spans="1:33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</row>
    <row r="26" spans="1:33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</row>
    <row r="27" spans="1:33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</row>
    <row r="28" spans="1:33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</row>
    <row r="29" spans="1:33" hidden="1" x14ac:dyDescent="0.2">
      <c r="A29" s="17" t="s">
        <v>13</v>
      </c>
      <c r="B29" s="20">
        <f t="shared" ref="B29:P29" si="11">TIME(INT(B19),(B19-INT(B19))*100,0)</f>
        <v>0.33333333333333331</v>
      </c>
      <c r="C29" s="20">
        <f t="shared" si="11"/>
        <v>0.33333333333333331</v>
      </c>
      <c r="D29" s="20">
        <f t="shared" si="11"/>
        <v>0</v>
      </c>
      <c r="E29" s="20">
        <f t="shared" si="11"/>
        <v>0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0.33333333333333331</v>
      </c>
      <c r="I29" s="20">
        <f t="shared" si="11"/>
        <v>0.33333333333333331</v>
      </c>
      <c r="J29" s="20">
        <f t="shared" si="11"/>
        <v>0.33333333333333331</v>
      </c>
      <c r="K29" s="20">
        <f t="shared" si="11"/>
        <v>0</v>
      </c>
      <c r="L29" s="20">
        <f t="shared" si="11"/>
        <v>0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0.33333333333333331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</row>
    <row r="30" spans="1:33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2">C30+D29</f>
        <v>0.66666666666666663</v>
      </c>
      <c r="E30" s="22">
        <f t="shared" si="12"/>
        <v>0.66666666666666663</v>
      </c>
      <c r="F30" s="22">
        <f t="shared" si="12"/>
        <v>1</v>
      </c>
      <c r="G30" s="22">
        <f t="shared" si="12"/>
        <v>1.3333333333333333</v>
      </c>
      <c r="H30" s="22">
        <f t="shared" si="12"/>
        <v>1.6666666666666665</v>
      </c>
      <c r="I30" s="22">
        <f t="shared" si="12"/>
        <v>1.9999999999999998</v>
      </c>
      <c r="J30" s="22">
        <f t="shared" si="12"/>
        <v>2.333333333333333</v>
      </c>
      <c r="K30" s="22">
        <f t="shared" si="12"/>
        <v>2.333333333333333</v>
      </c>
      <c r="L30" s="22">
        <f t="shared" si="12"/>
        <v>2.333333333333333</v>
      </c>
      <c r="M30" s="22">
        <f t="shared" si="12"/>
        <v>2.6666666666666665</v>
      </c>
      <c r="N30" s="22">
        <f t="shared" si="12"/>
        <v>3</v>
      </c>
      <c r="O30" s="22">
        <f t="shared" si="12"/>
        <v>3.3333333333333335</v>
      </c>
      <c r="P30" s="66">
        <f t="shared" si="12"/>
        <v>3.666666666666667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</row>
    <row r="31" spans="1:33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</row>
    <row r="32" spans="1:33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</row>
    <row r="33" spans="1:33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</row>
    <row r="34" spans="1:33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</row>
    <row r="35" spans="1:33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</row>
    <row r="36" spans="1:33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</row>
    <row r="37" spans="1:33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  <c r="AG37" s="346"/>
    </row>
    <row r="38" spans="1:33" s="24" customFormat="1" ht="14.25" hidden="1" thickTop="1" thickBot="1" x14ac:dyDescent="0.25">
      <c r="A38" s="23" t="s">
        <v>39</v>
      </c>
      <c r="B38" s="58">
        <f t="shared" ref="B38:P38" si="20">B36-B29</f>
        <v>-0.33333333333333331</v>
      </c>
      <c r="C38" s="22">
        <f t="shared" si="20"/>
        <v>-0.33333333333333331</v>
      </c>
      <c r="D38" s="22">
        <f t="shared" si="20"/>
        <v>0</v>
      </c>
      <c r="E38" s="22">
        <f t="shared" si="20"/>
        <v>0</v>
      </c>
      <c r="F38" s="22">
        <f t="shared" si="20"/>
        <v>-0.33333333333333331</v>
      </c>
      <c r="G38" s="22">
        <f t="shared" si="20"/>
        <v>-0.33333333333333331</v>
      </c>
      <c r="H38" s="22">
        <f t="shared" si="20"/>
        <v>-0.33333333333333331</v>
      </c>
      <c r="I38" s="22">
        <f t="shared" si="20"/>
        <v>-0.33333333333333331</v>
      </c>
      <c r="J38" s="22">
        <f t="shared" si="20"/>
        <v>-0.33333333333333331</v>
      </c>
      <c r="K38" s="22">
        <f t="shared" si="20"/>
        <v>0</v>
      </c>
      <c r="L38" s="22">
        <f t="shared" si="20"/>
        <v>0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-0.33333333333333331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</row>
    <row r="39" spans="1:33" s="24" customFormat="1" ht="14.25" thickTop="1" thickBot="1" x14ac:dyDescent="0.25">
      <c r="A39" s="24" t="s">
        <v>40</v>
      </c>
      <c r="B39" s="26">
        <f t="shared" ref="B39:P39" si="21">SIGN(B38)*(HOUR(ABS(B38))+MINUTE(ABS(B38))/100)</f>
        <v>-8</v>
      </c>
      <c r="C39" s="26">
        <f t="shared" si="21"/>
        <v>-8</v>
      </c>
      <c r="D39" s="26">
        <f t="shared" si="21"/>
        <v>0</v>
      </c>
      <c r="E39" s="26">
        <f t="shared" si="21"/>
        <v>0</v>
      </c>
      <c r="F39" s="26">
        <f t="shared" si="21"/>
        <v>-8</v>
      </c>
      <c r="G39" s="26">
        <f t="shared" si="21"/>
        <v>-8</v>
      </c>
      <c r="H39" s="26">
        <f t="shared" si="21"/>
        <v>-8</v>
      </c>
      <c r="I39" s="26">
        <f t="shared" si="21"/>
        <v>-8</v>
      </c>
      <c r="J39" s="26">
        <f t="shared" si="21"/>
        <v>-8</v>
      </c>
      <c r="K39" s="26">
        <f t="shared" si="21"/>
        <v>0</v>
      </c>
      <c r="L39" s="26">
        <f t="shared" si="21"/>
        <v>0</v>
      </c>
      <c r="M39" s="26">
        <f t="shared" si="21"/>
        <v>-8</v>
      </c>
      <c r="N39" s="26">
        <f t="shared" si="21"/>
        <v>-8</v>
      </c>
      <c r="O39" s="26">
        <f t="shared" si="21"/>
        <v>-8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</row>
    <row r="40" spans="1:33" s="24" customFormat="1" ht="13.5" hidden="1" thickTop="1" x14ac:dyDescent="0.2">
      <c r="A40" s="23" t="s">
        <v>41</v>
      </c>
      <c r="B40" s="58">
        <f>B38+I10</f>
        <v>-18</v>
      </c>
      <c r="C40" s="22">
        <f t="shared" ref="C40:P40" si="22">C38+B40</f>
        <v>-18.333333333333332</v>
      </c>
      <c r="D40" s="22">
        <f t="shared" si="22"/>
        <v>-18.333333333333332</v>
      </c>
      <c r="E40" s="22">
        <f t="shared" si="22"/>
        <v>-18.333333333333332</v>
      </c>
      <c r="F40" s="22">
        <f t="shared" si="22"/>
        <v>-18.666666666666664</v>
      </c>
      <c r="G40" s="22">
        <f t="shared" si="22"/>
        <v>-18.999999999999996</v>
      </c>
      <c r="H40" s="22">
        <f t="shared" si="22"/>
        <v>-19.333333333333329</v>
      </c>
      <c r="I40" s="22">
        <f t="shared" si="22"/>
        <v>-19.666666666666661</v>
      </c>
      <c r="J40" s="22">
        <f t="shared" si="22"/>
        <v>-19.999999999999993</v>
      </c>
      <c r="K40" s="22">
        <f t="shared" si="22"/>
        <v>-19.999999999999993</v>
      </c>
      <c r="L40" s="22">
        <f t="shared" si="22"/>
        <v>-19.999999999999993</v>
      </c>
      <c r="M40" s="22">
        <f t="shared" si="22"/>
        <v>-20.333333333333325</v>
      </c>
      <c r="N40" s="22">
        <f t="shared" si="22"/>
        <v>-20.666666666666657</v>
      </c>
      <c r="O40" s="22">
        <f t="shared" si="22"/>
        <v>-20.999999999999989</v>
      </c>
      <c r="P40" s="66">
        <f t="shared" si="22"/>
        <v>-21.333333333333321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</row>
    <row r="41" spans="1:33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-432</v>
      </c>
      <c r="C41" s="28">
        <f t="shared" si="23"/>
        <v>-440</v>
      </c>
      <c r="D41" s="28">
        <f t="shared" si="23"/>
        <v>-440</v>
      </c>
      <c r="E41" s="28">
        <f t="shared" si="23"/>
        <v>-440</v>
      </c>
      <c r="F41" s="28">
        <f t="shared" si="23"/>
        <v>-448</v>
      </c>
      <c r="G41" s="28">
        <f t="shared" si="23"/>
        <v>-456</v>
      </c>
      <c r="H41" s="28">
        <f t="shared" si="23"/>
        <v>-464</v>
      </c>
      <c r="I41" s="28">
        <f t="shared" si="23"/>
        <v>-472</v>
      </c>
      <c r="J41" s="28">
        <f t="shared" si="23"/>
        <v>-480</v>
      </c>
      <c r="K41" s="28">
        <f t="shared" si="23"/>
        <v>-480</v>
      </c>
      <c r="L41" s="28">
        <f t="shared" si="23"/>
        <v>-480</v>
      </c>
      <c r="M41" s="28">
        <f t="shared" si="23"/>
        <v>-488</v>
      </c>
      <c r="N41" s="28">
        <f t="shared" si="23"/>
        <v>-496</v>
      </c>
      <c r="O41" s="28">
        <f t="shared" si="23"/>
        <v>-504</v>
      </c>
      <c r="P41" s="28">
        <f t="shared" si="23"/>
        <v>-512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  <c r="AG41" s="346"/>
    </row>
    <row r="42" spans="1:33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</row>
    <row r="43" spans="1:33" s="15" customFormat="1" ht="16.149999999999999" customHeight="1" thickBot="1" x14ac:dyDescent="0.25">
      <c r="A43" s="15" t="s">
        <v>17</v>
      </c>
      <c r="B43" s="16">
        <v>45520</v>
      </c>
      <c r="C43" s="16">
        <v>45521</v>
      </c>
      <c r="D43" s="16">
        <v>45522</v>
      </c>
      <c r="E43" s="16">
        <v>45523</v>
      </c>
      <c r="F43" s="16">
        <v>45524</v>
      </c>
      <c r="G43" s="16">
        <v>45525</v>
      </c>
      <c r="H43" s="16">
        <v>45526</v>
      </c>
      <c r="I43" s="16">
        <v>45527</v>
      </c>
      <c r="J43" s="16">
        <v>45528</v>
      </c>
      <c r="K43" s="16">
        <v>45529</v>
      </c>
      <c r="L43" s="16">
        <v>45530</v>
      </c>
      <c r="M43" s="16">
        <v>45531</v>
      </c>
      <c r="N43" s="16">
        <v>45532</v>
      </c>
      <c r="O43" s="16">
        <v>45533</v>
      </c>
      <c r="P43" s="16">
        <v>45534</v>
      </c>
      <c r="Q43" s="16">
        <v>45535</v>
      </c>
      <c r="R43" s="16">
        <v>45170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  <c r="AG43" s="347"/>
    </row>
    <row r="44" spans="1:33" ht="16.149999999999999" customHeight="1" thickBot="1" x14ac:dyDescent="0.25">
      <c r="A44" s="6" t="s">
        <v>18</v>
      </c>
      <c r="B44" s="45">
        <f t="shared" ref="B44:Q44" si="25">B43</f>
        <v>45520</v>
      </c>
      <c r="C44" s="45">
        <f t="shared" si="25"/>
        <v>45521</v>
      </c>
      <c r="D44" s="45">
        <f t="shared" si="25"/>
        <v>45522</v>
      </c>
      <c r="E44" s="45">
        <f t="shared" si="25"/>
        <v>45523</v>
      </c>
      <c r="F44" s="45">
        <f t="shared" si="25"/>
        <v>45524</v>
      </c>
      <c r="G44" s="45">
        <f t="shared" si="25"/>
        <v>45525</v>
      </c>
      <c r="H44" s="45">
        <f t="shared" si="25"/>
        <v>45526</v>
      </c>
      <c r="I44" s="45">
        <f t="shared" si="25"/>
        <v>45527</v>
      </c>
      <c r="J44" s="45">
        <f t="shared" si="25"/>
        <v>45528</v>
      </c>
      <c r="K44" s="45">
        <f t="shared" si="25"/>
        <v>45529</v>
      </c>
      <c r="L44" s="45">
        <f t="shared" si="25"/>
        <v>45530</v>
      </c>
      <c r="M44" s="45">
        <f t="shared" si="25"/>
        <v>45531</v>
      </c>
      <c r="N44" s="45">
        <f t="shared" si="25"/>
        <v>45532</v>
      </c>
      <c r="O44" s="45">
        <f t="shared" si="25"/>
        <v>45533</v>
      </c>
      <c r="P44" s="45">
        <f t="shared" si="25"/>
        <v>45534</v>
      </c>
      <c r="Q44" s="45">
        <f t="shared" si="25"/>
        <v>45535</v>
      </c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</row>
    <row r="45" spans="1:33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</row>
    <row r="46" spans="1:33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</row>
    <row r="47" spans="1:33" ht="16.149999999999999" customHeight="1" x14ac:dyDescent="0.2">
      <c r="A47" s="6" t="s">
        <v>21</v>
      </c>
      <c r="B47" s="68">
        <f>IF(AND(B51&gt;0,OR(LEFT(B48,1)="U",LEFT(B48,1)="A",LEFT(B48,1)="K",LEFT(B48,1)="D",LEFT(B48,3)="mKK")),$I$1,'08HO'!N21)</f>
        <v>0</v>
      </c>
      <c r="C47" s="68">
        <f>IF(AND(C51&gt;0,OR(LEFT(C48,1)="U",LEFT(C48,1)="A",LEFT(C48,1)="K",LEFT(C48,1)="D",LEFT(C48,3)="mKK")),$I$1,'08HO'!N22)</f>
        <v>0</v>
      </c>
      <c r="D47" s="68">
        <f>IF(AND(D51&gt;0,OR(LEFT(D48,1)="U",LEFT(D48,1)="A",LEFT(D48,1)="K",LEFT(D48,1)="D",LEFT(D48,3)="mKK")),$I$1,'08HO'!N23)</f>
        <v>0</v>
      </c>
      <c r="E47" s="68">
        <f>IF(AND(E51&gt;0,OR(LEFT(E48,1)="U",LEFT(E48,1)="A",LEFT(E48,1)="K",LEFT(E48,1)="D",LEFT(E48,3)="mKK")),$I$1,'08HO'!N24)</f>
        <v>0</v>
      </c>
      <c r="F47" s="68">
        <f>IF(AND(F51&gt;0,OR(LEFT(F48,1)="U",LEFT(F48,1)="A",LEFT(F48,1)="K",LEFT(F48,1)="D",LEFT(F48,3)="mKK")),$I$1,'08HO'!N25)</f>
        <v>0</v>
      </c>
      <c r="G47" s="68">
        <f>IF(AND(G51&gt;0,OR(LEFT(G48,1)="U",LEFT(G48,1)="A",LEFT(G48,1)="K",LEFT(G48,1)="D",LEFT(G48,3)="mKK")),$I$1,'08HO'!N26)</f>
        <v>0</v>
      </c>
      <c r="H47" s="68">
        <f>IF(AND(H51&gt;0,OR(LEFT(H48,1)="U",LEFT(H48,1)="A",LEFT(H48,1)="K",LEFT(H48,1)="D",LEFT(H48,3)="mKK")),$I$1,'08HO'!N27)</f>
        <v>0</v>
      </c>
      <c r="I47" s="68">
        <f>IF(AND(I51&gt;0,OR(LEFT(I48,1)="U",LEFT(I48,1)="A",LEFT(I48,1)="K",LEFT(I48,1)="D",LEFT(I48,3)="mKK")),$I$1,'08HO'!N28)</f>
        <v>0</v>
      </c>
      <c r="J47" s="68">
        <f>IF(AND(J51&gt;0,OR(LEFT(J48,1)="U",LEFT(J48,1)="A",LEFT(J48,1)="K",LEFT(J48,1)="D",LEFT(J48,3)="mKK")),$I$1,'08HO'!N29)</f>
        <v>0</v>
      </c>
      <c r="K47" s="68">
        <f>IF(AND(K51&gt;0,OR(LEFT(K48,1)="U",LEFT(K48,1)="A",LEFT(K48,1)="K",LEFT(K48,1)="D",LEFT(K48,3)="mKK")),$I$1,'08HO'!N30)</f>
        <v>0</v>
      </c>
      <c r="L47" s="68">
        <f>IF(AND(L51&gt;0,OR(LEFT(L48,1)="U",LEFT(L48,1)="A",LEFT(L48,1)="K",LEFT(L48,1)="D",LEFT(L48,3)="mKK")),$I$1,'08HO'!N31)</f>
        <v>0</v>
      </c>
      <c r="M47" s="68">
        <f>IF(AND(M51&gt;0,OR(LEFT(M48,1)="U",LEFT(M48,1)="A",LEFT(M48,1)="K",LEFT(M48,1)="D",LEFT(M48,3)="mKK")),$I$1,'08HO'!N32)</f>
        <v>0</v>
      </c>
      <c r="N47" s="68">
        <f>IF(AND(N51&gt;0,OR(LEFT(N48,1)="U",LEFT(N48,1)="A",LEFT(N48,1)="K",LEFT(N48,1)="D",LEFT(N48,3)="mKK")),$I$1,'08HO'!N33)</f>
        <v>0</v>
      </c>
      <c r="O47" s="68">
        <f>IF(AND(O51&gt;0,OR(LEFT(O48,1)="U",LEFT(O48,1)="A",LEFT(O48,1)="K",LEFT(O48,1)="D",LEFT(O48,3)="mKK")),$I$1,'08HO'!N34)</f>
        <v>0</v>
      </c>
      <c r="P47" s="68">
        <f>IF(AND(P51&gt;0,OR(LEFT(P48,1)="U",LEFT(P48,1)="A",LEFT(P48,1)="K",LEFT(P48,1)="D",LEFT(P48,3)="mKK")),$I$1,'08HO'!N35)</f>
        <v>0</v>
      </c>
      <c r="Q47" s="68">
        <f>IF(AND(Q51&gt;0,OR(LEFT(Q48,1)="U",LEFT(Q48,1)="A",LEFT(Q48,1)="K",LEFT(Q48,1)="D",LEFT(Q48,3)="mKK")),$I$1,'08HO'!N36)</f>
        <v>0</v>
      </c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</row>
    <row r="48" spans="1:33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</row>
    <row r="49" spans="1:33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  <c r="AG49" s="346"/>
    </row>
    <row r="50" spans="1:33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</row>
    <row r="51" spans="1:33" ht="13.5" hidden="1" thickBot="1" x14ac:dyDescent="0.25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0</v>
      </c>
      <c r="D51" s="18">
        <f t="shared" si="26"/>
        <v>0</v>
      </c>
      <c r="E51" s="18">
        <f t="shared" si="26"/>
        <v>8</v>
      </c>
      <c r="F51" s="18">
        <f t="shared" si="26"/>
        <v>8</v>
      </c>
      <c r="G51" s="18">
        <f t="shared" si="26"/>
        <v>8</v>
      </c>
      <c r="H51" s="18">
        <f t="shared" si="26"/>
        <v>8</v>
      </c>
      <c r="I51" s="18">
        <f t="shared" si="26"/>
        <v>8</v>
      </c>
      <c r="J51" s="18">
        <f t="shared" si="26"/>
        <v>0</v>
      </c>
      <c r="K51" s="18">
        <f t="shared" si="26"/>
        <v>0</v>
      </c>
      <c r="L51" s="18">
        <f t="shared" si="26"/>
        <v>8</v>
      </c>
      <c r="M51" s="18">
        <f t="shared" si="26"/>
        <v>8</v>
      </c>
      <c r="N51" s="18">
        <f t="shared" si="26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</row>
    <row r="52" spans="1:33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</row>
    <row r="53" spans="1:33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</row>
    <row r="54" spans="1:33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  <c r="AG54" s="346"/>
    </row>
    <row r="55" spans="1:33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</row>
    <row r="56" spans="1:33" ht="16.149999999999999" hidden="1" customHeight="1" x14ac:dyDescent="0.2">
      <c r="A56" s="17" t="s">
        <v>29</v>
      </c>
      <c r="B56" s="56">
        <f>IF(B55&lt;$J$9,$J$9,B55)</f>
        <v>0.25</v>
      </c>
      <c r="C56" s="56">
        <f>IF(C55&lt;$J$9,$J$9,C55)</f>
        <v>0.25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</row>
    <row r="57" spans="1:33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</row>
    <row r="58" spans="1:33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</row>
    <row r="59" spans="1:33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</row>
    <row r="60" spans="1:33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</row>
    <row r="61" spans="1:33" ht="13.5" hidden="1" thickBot="1" x14ac:dyDescent="0.25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</v>
      </c>
      <c r="D61" s="20">
        <f t="shared" si="36"/>
        <v>0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0.33333333333333331</v>
      </c>
      <c r="H61" s="20">
        <f t="shared" si="36"/>
        <v>0.33333333333333331</v>
      </c>
      <c r="I61" s="20">
        <f t="shared" si="36"/>
        <v>0.33333333333333331</v>
      </c>
      <c r="J61" s="20">
        <f t="shared" si="36"/>
        <v>0</v>
      </c>
      <c r="K61" s="20">
        <f t="shared" si="36"/>
        <v>0</v>
      </c>
      <c r="L61" s="20">
        <f t="shared" si="36"/>
        <v>0.33333333333333331</v>
      </c>
      <c r="M61" s="20">
        <f t="shared" si="36"/>
        <v>0.33333333333333331</v>
      </c>
      <c r="N61" s="20">
        <f t="shared" si="36"/>
        <v>0.33333333333333331</v>
      </c>
      <c r="O61" s="20">
        <f t="shared" si="36"/>
        <v>0.33333333333333331</v>
      </c>
      <c r="P61" s="20">
        <f t="shared" si="36"/>
        <v>0.33333333333333331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46"/>
    </row>
    <row r="62" spans="1:33" ht="15" hidden="1" customHeight="1" x14ac:dyDescent="0.2">
      <c r="A62" s="17" t="s">
        <v>32</v>
      </c>
      <c r="B62" s="66">
        <f>B61+P30</f>
        <v>4</v>
      </c>
      <c r="C62" s="22">
        <f t="shared" ref="C62:Q62" si="37">B62+C61</f>
        <v>4</v>
      </c>
      <c r="D62" s="22">
        <f t="shared" si="37"/>
        <v>4</v>
      </c>
      <c r="E62" s="22">
        <f t="shared" si="37"/>
        <v>4.333333333333333</v>
      </c>
      <c r="F62" s="22">
        <f t="shared" si="37"/>
        <v>4.6666666666666661</v>
      </c>
      <c r="G62" s="22">
        <f t="shared" si="37"/>
        <v>4.9999999999999991</v>
      </c>
      <c r="H62" s="22">
        <f t="shared" si="37"/>
        <v>5.3333333333333321</v>
      </c>
      <c r="I62" s="22">
        <f t="shared" si="37"/>
        <v>5.6666666666666652</v>
      </c>
      <c r="J62" s="22">
        <f t="shared" si="37"/>
        <v>5.6666666666666652</v>
      </c>
      <c r="K62" s="22">
        <f t="shared" si="37"/>
        <v>5.6666666666666652</v>
      </c>
      <c r="L62" s="22">
        <f t="shared" si="37"/>
        <v>5.9999999999999982</v>
      </c>
      <c r="M62" s="22">
        <f t="shared" si="37"/>
        <v>6.3333333333333313</v>
      </c>
      <c r="N62" s="22">
        <f t="shared" si="37"/>
        <v>6.6666666666666643</v>
      </c>
      <c r="O62" s="22">
        <f t="shared" si="37"/>
        <v>6.9999999999999973</v>
      </c>
      <c r="P62" s="22">
        <f t="shared" si="37"/>
        <v>7.3333333333333304</v>
      </c>
      <c r="Q62" s="58">
        <f t="shared" si="37"/>
        <v>7.3333333333333304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</row>
    <row r="63" spans="1:33" s="24" customFormat="1" ht="15" hidden="1" customHeight="1" x14ac:dyDescent="0.2">
      <c r="A63" s="23" t="s">
        <v>33</v>
      </c>
      <c r="B63" s="22">
        <f t="shared" ref="B63:Q63" si="38">B58-B56</f>
        <v>-0.25</v>
      </c>
      <c r="C63" s="22">
        <f t="shared" si="38"/>
        <v>-0.25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</row>
    <row r="64" spans="1:33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</row>
    <row r="65" spans="1:33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</row>
    <row r="66" spans="1:33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</row>
    <row r="67" spans="1:33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</row>
    <row r="68" spans="1:33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</row>
    <row r="69" spans="1:33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</row>
    <row r="70" spans="1:33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0</v>
      </c>
      <c r="D70" s="22">
        <f t="shared" si="45"/>
        <v>0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-0.33333333333333331</v>
      </c>
      <c r="H70" s="22">
        <f t="shared" si="45"/>
        <v>-0.33333333333333331</v>
      </c>
      <c r="I70" s="22">
        <f t="shared" si="45"/>
        <v>-0.33333333333333331</v>
      </c>
      <c r="J70" s="22">
        <f t="shared" si="45"/>
        <v>0</v>
      </c>
      <c r="K70" s="22">
        <f t="shared" si="45"/>
        <v>0</v>
      </c>
      <c r="L70" s="22">
        <f t="shared" si="45"/>
        <v>-0.33333333333333331</v>
      </c>
      <c r="M70" s="22">
        <f t="shared" si="45"/>
        <v>-0.33333333333333331</v>
      </c>
      <c r="N70" s="22">
        <f t="shared" si="45"/>
        <v>-0.33333333333333331</v>
      </c>
      <c r="O70" s="22">
        <f t="shared" si="45"/>
        <v>-0.33333333333333331</v>
      </c>
      <c r="P70" s="22">
        <f t="shared" si="45"/>
        <v>-0.33333333333333331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</row>
    <row r="71" spans="1:33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0</v>
      </c>
      <c r="D71" s="26">
        <f t="shared" si="46"/>
        <v>0</v>
      </c>
      <c r="E71" s="26">
        <f t="shared" si="46"/>
        <v>-8</v>
      </c>
      <c r="F71" s="26">
        <f t="shared" si="46"/>
        <v>-8</v>
      </c>
      <c r="G71" s="26">
        <f t="shared" si="46"/>
        <v>-8</v>
      </c>
      <c r="H71" s="26">
        <f t="shared" si="46"/>
        <v>-8</v>
      </c>
      <c r="I71" s="26">
        <f t="shared" si="46"/>
        <v>-8</v>
      </c>
      <c r="J71" s="26">
        <f t="shared" si="46"/>
        <v>0</v>
      </c>
      <c r="K71" s="26">
        <f t="shared" si="46"/>
        <v>0</v>
      </c>
      <c r="L71" s="26">
        <f t="shared" si="46"/>
        <v>-8</v>
      </c>
      <c r="M71" s="26">
        <f t="shared" si="46"/>
        <v>-8</v>
      </c>
      <c r="N71" s="26">
        <f t="shared" si="46"/>
        <v>-8</v>
      </c>
      <c r="O71" s="26">
        <f t="shared" si="46"/>
        <v>-8</v>
      </c>
      <c r="P71" s="27">
        <f t="shared" si="46"/>
        <v>-8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</row>
    <row r="72" spans="1:33" s="24" customFormat="1" ht="13.5" hidden="1" thickTop="1" x14ac:dyDescent="0.2">
      <c r="A72" s="23" t="s">
        <v>41</v>
      </c>
      <c r="B72" s="58">
        <f>B70+P40</f>
        <v>-21.666666666666654</v>
      </c>
      <c r="C72" s="22">
        <f t="shared" ref="C72:P72" si="47">C70+B72</f>
        <v>-21.666666666666654</v>
      </c>
      <c r="D72" s="22">
        <f t="shared" si="47"/>
        <v>-21.666666666666654</v>
      </c>
      <c r="E72" s="22">
        <f t="shared" si="47"/>
        <v>-21.999999999999986</v>
      </c>
      <c r="F72" s="22">
        <f t="shared" si="47"/>
        <v>-22.333333333333318</v>
      </c>
      <c r="G72" s="22">
        <f t="shared" si="47"/>
        <v>-22.66666666666665</v>
      </c>
      <c r="H72" s="22">
        <f t="shared" si="47"/>
        <v>-22.999999999999982</v>
      </c>
      <c r="I72" s="22">
        <f t="shared" si="47"/>
        <v>-23.333333333333314</v>
      </c>
      <c r="J72" s="22">
        <f t="shared" si="47"/>
        <v>-23.333333333333314</v>
      </c>
      <c r="K72" s="22">
        <f t="shared" si="47"/>
        <v>-23.333333333333314</v>
      </c>
      <c r="L72" s="22">
        <f t="shared" si="47"/>
        <v>-23.666666666666647</v>
      </c>
      <c r="M72" s="22">
        <f t="shared" si="47"/>
        <v>-23.999999999999979</v>
      </c>
      <c r="N72" s="22">
        <f t="shared" si="47"/>
        <v>-24.333333333333311</v>
      </c>
      <c r="O72" s="22">
        <f t="shared" si="47"/>
        <v>-24.666666666666643</v>
      </c>
      <c r="P72" s="22">
        <f t="shared" si="47"/>
        <v>-24.999999999999975</v>
      </c>
      <c r="Q72" s="66">
        <f>Q70+P72</f>
        <v>-24.999999999999975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</row>
    <row r="73" spans="1:33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-520</v>
      </c>
      <c r="C73" s="28">
        <f t="shared" si="48"/>
        <v>-520</v>
      </c>
      <c r="D73" s="28">
        <f t="shared" si="48"/>
        <v>-520</v>
      </c>
      <c r="E73" s="28">
        <f t="shared" si="48"/>
        <v>-528</v>
      </c>
      <c r="F73" s="28">
        <f t="shared" si="48"/>
        <v>-536</v>
      </c>
      <c r="G73" s="28">
        <f t="shared" si="48"/>
        <v>-544</v>
      </c>
      <c r="H73" s="28">
        <f t="shared" si="48"/>
        <v>-552</v>
      </c>
      <c r="I73" s="28">
        <f t="shared" si="48"/>
        <v>-560</v>
      </c>
      <c r="J73" s="28">
        <f t="shared" si="48"/>
        <v>-560</v>
      </c>
      <c r="K73" s="28">
        <f t="shared" si="48"/>
        <v>-560</v>
      </c>
      <c r="L73" s="28">
        <f t="shared" si="48"/>
        <v>-568</v>
      </c>
      <c r="M73" s="28">
        <f t="shared" si="48"/>
        <v>-576</v>
      </c>
      <c r="N73" s="28">
        <f t="shared" si="48"/>
        <v>-584</v>
      </c>
      <c r="O73" s="28">
        <f t="shared" si="48"/>
        <v>-592</v>
      </c>
      <c r="P73" s="28">
        <f t="shared" si="48"/>
        <v>-600</v>
      </c>
      <c r="Q73" s="28">
        <f t="shared" si="48"/>
        <v>-600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</row>
    <row r="74" spans="1:33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</row>
    <row r="75" spans="1:33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</row>
    <row r="76" spans="1:33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</row>
    <row r="77" spans="1:33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</row>
    <row r="78" spans="1:33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8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</row>
    <row r="79" spans="1:33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</row>
    <row r="80" spans="1:33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</row>
    <row r="81" spans="1:33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</row>
    <row r="82" spans="1:33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</row>
    <row r="83" spans="1:33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</row>
    <row r="84" spans="1:33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</row>
    <row r="85" spans="1:33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</row>
    <row r="86" spans="1:33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</row>
    <row r="87" spans="1:33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</row>
    <row r="88" spans="1:33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</row>
    <row r="89" spans="1:33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  <c r="AG89" s="346"/>
    </row>
    <row r="90" spans="1:33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</row>
    <row r="91" spans="1:33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</row>
    <row r="92" spans="1:33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</row>
    <row r="93" spans="1:33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</row>
    <row r="94" spans="1:33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</row>
    <row r="95" spans="1:33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</row>
    <row r="96" spans="1:33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</row>
    <row r="97" spans="1:33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</row>
    <row r="98" spans="1:33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</row>
    <row r="99" spans="1:33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  <c r="AG99" s="346"/>
    </row>
    <row r="100" spans="1:33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</row>
    <row r="101" spans="1:33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</row>
    <row r="102" spans="1:33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  <c r="AG102" s="346"/>
    </row>
    <row r="103" spans="1:33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  <c r="AF103" s="346"/>
      <c r="AG103" s="346"/>
    </row>
    <row r="104" spans="1:33" x14ac:dyDescent="0.2"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</row>
    <row r="105" spans="1:33" x14ac:dyDescent="0.2"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</row>
    <row r="106" spans="1:33" x14ac:dyDescent="0.2"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</row>
    <row r="107" spans="1:33" x14ac:dyDescent="0.2"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</row>
    <row r="108" spans="1:33" x14ac:dyDescent="0.2"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</row>
    <row r="109" spans="1:33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</row>
    <row r="110" spans="1:33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</row>
    <row r="111" spans="1:33" x14ac:dyDescent="0.2"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</row>
    <row r="112" spans="1:33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</row>
    <row r="113" spans="19:33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</row>
    <row r="114" spans="19:33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</row>
    <row r="115" spans="19:33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</row>
    <row r="116" spans="19:33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</row>
    <row r="117" spans="19:33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</row>
    <row r="118" spans="19:33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</row>
    <row r="119" spans="19:33" x14ac:dyDescent="0.2"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  <c r="AD119" s="346"/>
      <c r="AE119" s="346"/>
      <c r="AF119" s="346"/>
      <c r="AG119" s="346"/>
    </row>
    <row r="120" spans="19:33" x14ac:dyDescent="0.2"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  <c r="AE120" s="346"/>
      <c r="AF120" s="346"/>
      <c r="AG120" s="346"/>
    </row>
    <row r="121" spans="19:33" x14ac:dyDescent="0.2"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</row>
    <row r="122" spans="19:33" x14ac:dyDescent="0.2"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  <c r="AD122" s="346"/>
      <c r="AE122" s="346"/>
      <c r="AF122" s="346"/>
      <c r="AG122" s="346"/>
    </row>
    <row r="123" spans="19:33" x14ac:dyDescent="0.2"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  <c r="AD123" s="346"/>
      <c r="AE123" s="346"/>
      <c r="AF123" s="346"/>
      <c r="AG123" s="346"/>
    </row>
    <row r="124" spans="19:33" x14ac:dyDescent="0.2"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  <c r="AD124" s="346"/>
      <c r="AE124" s="346"/>
      <c r="AF124" s="346"/>
      <c r="AG124" s="346"/>
    </row>
    <row r="125" spans="19:33" x14ac:dyDescent="0.2"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  <c r="AD125" s="346"/>
      <c r="AE125" s="346"/>
      <c r="AF125" s="346"/>
      <c r="AG125" s="346"/>
    </row>
    <row r="126" spans="19:33" x14ac:dyDescent="0.2"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  <c r="AE126" s="346"/>
      <c r="AF126" s="346"/>
      <c r="AG126" s="346"/>
    </row>
    <row r="127" spans="19:33" x14ac:dyDescent="0.2"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</row>
    <row r="128" spans="19:33" x14ac:dyDescent="0.2"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346"/>
      <c r="AE128" s="346"/>
      <c r="AF128" s="346"/>
      <c r="AG128" s="346"/>
    </row>
    <row r="129" spans="19:33" x14ac:dyDescent="0.2"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346"/>
      <c r="AE129" s="346"/>
      <c r="AF129" s="346"/>
      <c r="AG129" s="346"/>
    </row>
    <row r="130" spans="19:33" x14ac:dyDescent="0.2"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  <c r="AD130" s="346"/>
      <c r="AE130" s="346"/>
      <c r="AF130" s="346"/>
      <c r="AG130" s="346"/>
    </row>
    <row r="131" spans="19:33" x14ac:dyDescent="0.2"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  <c r="AD131" s="346"/>
      <c r="AE131" s="346"/>
      <c r="AF131" s="346"/>
      <c r="AG131" s="346"/>
    </row>
    <row r="132" spans="19:33" x14ac:dyDescent="0.2"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  <c r="AD132" s="346"/>
      <c r="AE132" s="346"/>
      <c r="AF132" s="346"/>
      <c r="AG132" s="346"/>
    </row>
    <row r="133" spans="19:33" x14ac:dyDescent="0.2"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  <c r="AF133" s="346"/>
      <c r="AG133" s="346"/>
    </row>
    <row r="134" spans="19:33" x14ac:dyDescent="0.2"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  <c r="AF134" s="346"/>
      <c r="AG134" s="346"/>
    </row>
    <row r="135" spans="19:33" x14ac:dyDescent="0.2"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  <c r="AD135" s="346"/>
      <c r="AE135" s="346"/>
      <c r="AF135" s="346"/>
      <c r="AG135" s="346"/>
    </row>
    <row r="136" spans="19:33" x14ac:dyDescent="0.2"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  <c r="AE136" s="346"/>
      <c r="AF136" s="346"/>
      <c r="AG136" s="346"/>
    </row>
    <row r="137" spans="19:33" x14ac:dyDescent="0.2"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  <c r="AD137" s="346"/>
      <c r="AE137" s="346"/>
      <c r="AF137" s="346"/>
      <c r="AG137" s="346"/>
    </row>
    <row r="138" spans="19:33" x14ac:dyDescent="0.2"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  <c r="AD138" s="346"/>
      <c r="AE138" s="346"/>
      <c r="AF138" s="346"/>
      <c r="AG138" s="346"/>
    </row>
    <row r="139" spans="19:33" x14ac:dyDescent="0.2"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  <c r="AD139" s="346"/>
      <c r="AE139" s="346"/>
      <c r="AF139" s="346"/>
      <c r="AG139" s="346"/>
    </row>
    <row r="140" spans="19:33" x14ac:dyDescent="0.2"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  <c r="AD140" s="346"/>
      <c r="AE140" s="346"/>
      <c r="AF140" s="346"/>
      <c r="AG140" s="346"/>
    </row>
    <row r="141" spans="19:33" x14ac:dyDescent="0.2"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  <c r="AD141" s="346"/>
      <c r="AE141" s="346"/>
      <c r="AF141" s="346"/>
      <c r="AG141" s="346"/>
    </row>
    <row r="142" spans="19:33" x14ac:dyDescent="0.2"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  <c r="AD142" s="346"/>
      <c r="AE142" s="346"/>
      <c r="AF142" s="346"/>
      <c r="AG142" s="346"/>
    </row>
    <row r="143" spans="19:33" x14ac:dyDescent="0.2"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  <c r="AD143" s="346"/>
      <c r="AE143" s="346"/>
      <c r="AF143" s="346"/>
      <c r="AG143" s="346"/>
    </row>
    <row r="144" spans="19:33" x14ac:dyDescent="0.2"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  <c r="AD144" s="346"/>
      <c r="AE144" s="346"/>
      <c r="AF144" s="346"/>
      <c r="AG144" s="346"/>
    </row>
    <row r="145" spans="19:33" x14ac:dyDescent="0.2"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  <c r="AD145" s="346"/>
      <c r="AE145" s="346"/>
      <c r="AF145" s="346"/>
      <c r="AG145" s="346"/>
    </row>
    <row r="146" spans="19:33" x14ac:dyDescent="0.2"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  <c r="AD146" s="346"/>
      <c r="AE146" s="346"/>
      <c r="AF146" s="346"/>
      <c r="AG146" s="346"/>
    </row>
    <row r="147" spans="19:33" x14ac:dyDescent="0.2"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  <c r="AD147" s="346"/>
      <c r="AE147" s="346"/>
      <c r="AF147" s="346"/>
      <c r="AG147" s="346"/>
    </row>
    <row r="148" spans="19:33" x14ac:dyDescent="0.2"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  <c r="AD148" s="346"/>
      <c r="AE148" s="346"/>
      <c r="AF148" s="346"/>
      <c r="AG148" s="346"/>
    </row>
    <row r="149" spans="19:33" x14ac:dyDescent="0.2"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  <c r="AF149" s="346"/>
      <c r="AG149" s="346"/>
    </row>
    <row r="150" spans="19:33" x14ac:dyDescent="0.2"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346"/>
      <c r="AE150" s="346"/>
      <c r="AF150" s="346"/>
      <c r="AG150" s="346"/>
    </row>
    <row r="151" spans="19:33" x14ac:dyDescent="0.2"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  <c r="AE151" s="346"/>
      <c r="AF151" s="346"/>
      <c r="AG151" s="346"/>
    </row>
    <row r="152" spans="19:33" x14ac:dyDescent="0.2"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  <c r="AE152" s="346"/>
      <c r="AF152" s="346"/>
      <c r="AG152" s="346"/>
    </row>
    <row r="153" spans="19:33" x14ac:dyDescent="0.2"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  <c r="AD153" s="346"/>
      <c r="AE153" s="346"/>
      <c r="AF153" s="346"/>
      <c r="AG153" s="346"/>
    </row>
    <row r="154" spans="19:33" x14ac:dyDescent="0.2"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  <c r="AD154" s="346"/>
      <c r="AE154" s="346"/>
      <c r="AF154" s="346"/>
      <c r="AG154" s="346"/>
    </row>
    <row r="155" spans="19:33" x14ac:dyDescent="0.2"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  <c r="AD155" s="346"/>
      <c r="AE155" s="346"/>
      <c r="AF155" s="346"/>
      <c r="AG155" s="346"/>
    </row>
    <row r="156" spans="19:33" x14ac:dyDescent="0.2"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  <c r="AD156" s="346"/>
      <c r="AE156" s="346"/>
      <c r="AF156" s="346"/>
      <c r="AG156" s="346"/>
    </row>
    <row r="157" spans="19:33" x14ac:dyDescent="0.2"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  <c r="AF157" s="346"/>
      <c r="AG157" s="346"/>
    </row>
    <row r="158" spans="19:33" x14ac:dyDescent="0.2"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  <c r="AE158" s="346"/>
      <c r="AF158" s="346"/>
      <c r="AG158" s="346"/>
    </row>
    <row r="159" spans="19:33" x14ac:dyDescent="0.2"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  <c r="AD159" s="346"/>
      <c r="AE159" s="346"/>
      <c r="AF159" s="346"/>
      <c r="AG159" s="346"/>
    </row>
    <row r="160" spans="19:33" x14ac:dyDescent="0.2"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  <c r="AD160" s="346"/>
      <c r="AE160" s="346"/>
      <c r="AF160" s="346"/>
      <c r="AG160" s="346"/>
    </row>
    <row r="161" spans="19:33" x14ac:dyDescent="0.2"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  <c r="AD161" s="346"/>
      <c r="AE161" s="346"/>
      <c r="AF161" s="346"/>
      <c r="AG161" s="346"/>
    </row>
    <row r="162" spans="19:33" x14ac:dyDescent="0.2"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  <c r="AD162" s="346"/>
      <c r="AE162" s="346"/>
      <c r="AF162" s="346"/>
      <c r="AG162" s="346"/>
    </row>
    <row r="163" spans="19:33" x14ac:dyDescent="0.2"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  <c r="AE163" s="346"/>
      <c r="AF163" s="346"/>
      <c r="AG163" s="346"/>
    </row>
    <row r="164" spans="19:33" x14ac:dyDescent="0.2"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  <c r="AD164" s="346"/>
      <c r="AE164" s="346"/>
      <c r="AF164" s="346"/>
      <c r="AG164" s="346"/>
    </row>
    <row r="165" spans="19:33" x14ac:dyDescent="0.2"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  <c r="AD165" s="346"/>
      <c r="AE165" s="346"/>
      <c r="AF165" s="346"/>
      <c r="AG165" s="346"/>
    </row>
    <row r="166" spans="19:33" x14ac:dyDescent="0.2"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  <c r="AD166" s="346"/>
      <c r="AE166" s="346"/>
      <c r="AF166" s="346"/>
      <c r="AG166" s="346"/>
    </row>
    <row r="167" spans="19:33" x14ac:dyDescent="0.2"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  <c r="AD167" s="346"/>
      <c r="AE167" s="346"/>
      <c r="AF167" s="346"/>
      <c r="AG167" s="346"/>
    </row>
    <row r="168" spans="19:33" x14ac:dyDescent="0.2"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  <c r="AD168" s="346"/>
      <c r="AE168" s="346"/>
      <c r="AF168" s="346"/>
      <c r="AG168" s="346"/>
    </row>
    <row r="169" spans="19:33" x14ac:dyDescent="0.2"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  <c r="AD169" s="346"/>
      <c r="AE169" s="346"/>
      <c r="AF169" s="346"/>
      <c r="AG169" s="346"/>
    </row>
    <row r="170" spans="19:33" x14ac:dyDescent="0.2"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  <c r="AD170" s="346"/>
      <c r="AE170" s="346"/>
      <c r="AF170" s="346"/>
      <c r="AG170" s="346"/>
    </row>
    <row r="171" spans="19:33" x14ac:dyDescent="0.2"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  <c r="AD171" s="346"/>
      <c r="AE171" s="346"/>
      <c r="AF171" s="346"/>
      <c r="AG171" s="346"/>
    </row>
    <row r="172" spans="19:33" x14ac:dyDescent="0.2"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  <c r="AD172" s="346"/>
      <c r="AE172" s="346"/>
      <c r="AF172" s="346"/>
      <c r="AG172" s="346"/>
    </row>
    <row r="173" spans="19:33" x14ac:dyDescent="0.2"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  <c r="AD173" s="346"/>
      <c r="AE173" s="346"/>
      <c r="AF173" s="346"/>
      <c r="AG173" s="346"/>
    </row>
    <row r="174" spans="19:33" x14ac:dyDescent="0.2"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  <c r="AD174" s="346"/>
      <c r="AE174" s="346"/>
      <c r="AF174" s="346"/>
      <c r="AG174" s="346"/>
    </row>
    <row r="175" spans="19:33" x14ac:dyDescent="0.2"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  <c r="AD175" s="346"/>
      <c r="AE175" s="346"/>
      <c r="AF175" s="346"/>
      <c r="AG175" s="346"/>
    </row>
    <row r="176" spans="19:33" x14ac:dyDescent="0.2"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  <c r="AD176" s="346"/>
      <c r="AE176" s="346"/>
      <c r="AF176" s="346"/>
      <c r="AG176" s="346"/>
    </row>
    <row r="177" spans="19:33" x14ac:dyDescent="0.2"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  <c r="AD177" s="346"/>
      <c r="AE177" s="346"/>
      <c r="AF177" s="346"/>
      <c r="AG177" s="346"/>
    </row>
    <row r="178" spans="19:33" x14ac:dyDescent="0.2"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  <c r="AD178" s="346"/>
      <c r="AE178" s="346"/>
      <c r="AF178" s="346"/>
      <c r="AG178" s="346"/>
    </row>
    <row r="179" spans="19:33" x14ac:dyDescent="0.2"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  <c r="AD179" s="346"/>
      <c r="AE179" s="346"/>
      <c r="AF179" s="346"/>
      <c r="AG179" s="346"/>
    </row>
    <row r="180" spans="19:33" x14ac:dyDescent="0.2"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  <c r="AD180" s="346"/>
      <c r="AE180" s="346"/>
      <c r="AF180" s="346"/>
      <c r="AG180" s="346"/>
    </row>
    <row r="181" spans="19:33" x14ac:dyDescent="0.2"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  <c r="AD181" s="346"/>
      <c r="AE181" s="346"/>
      <c r="AF181" s="346"/>
      <c r="AG181" s="346"/>
    </row>
    <row r="182" spans="19:33" x14ac:dyDescent="0.2"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  <c r="AD182" s="346"/>
      <c r="AE182" s="346"/>
      <c r="AF182" s="346"/>
      <c r="AG182" s="346"/>
    </row>
    <row r="183" spans="19:33" x14ac:dyDescent="0.2"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  <c r="AD183" s="346"/>
      <c r="AE183" s="346"/>
      <c r="AF183" s="346"/>
      <c r="AG183" s="346"/>
    </row>
    <row r="184" spans="19:33" x14ac:dyDescent="0.2"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  <c r="AD184" s="346"/>
      <c r="AE184" s="346"/>
      <c r="AF184" s="346"/>
      <c r="AG184" s="346"/>
    </row>
    <row r="185" spans="19:33" x14ac:dyDescent="0.2"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  <c r="AD185" s="346"/>
      <c r="AE185" s="346"/>
      <c r="AF185" s="346"/>
      <c r="AG185" s="346"/>
    </row>
    <row r="186" spans="19:33" x14ac:dyDescent="0.2"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  <c r="AD186" s="346"/>
      <c r="AE186" s="346"/>
      <c r="AF186" s="346"/>
      <c r="AG186" s="346"/>
    </row>
    <row r="187" spans="19:33" x14ac:dyDescent="0.2"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  <c r="AD187" s="346"/>
      <c r="AE187" s="346"/>
      <c r="AF187" s="346"/>
      <c r="AG187" s="346"/>
    </row>
    <row r="188" spans="19:33" x14ac:dyDescent="0.2"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  <c r="AD188" s="346"/>
      <c r="AE188" s="346"/>
      <c r="AF188" s="346"/>
      <c r="AG188" s="346"/>
    </row>
    <row r="189" spans="19:33" x14ac:dyDescent="0.2"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  <c r="AD189" s="346"/>
      <c r="AE189" s="346"/>
      <c r="AF189" s="346"/>
      <c r="AG189" s="346"/>
    </row>
    <row r="190" spans="19:33" x14ac:dyDescent="0.2"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  <c r="AD190" s="346"/>
      <c r="AE190" s="346"/>
      <c r="AF190" s="346"/>
      <c r="AG190" s="346"/>
    </row>
    <row r="191" spans="19:33" x14ac:dyDescent="0.2"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  <c r="AD191" s="346"/>
      <c r="AE191" s="346"/>
      <c r="AF191" s="346"/>
      <c r="AG191" s="346"/>
    </row>
    <row r="192" spans="19:33" x14ac:dyDescent="0.2">
      <c r="S192" s="346"/>
      <c r="T192" s="346"/>
      <c r="U192" s="346"/>
      <c r="V192" s="346"/>
      <c r="W192" s="346"/>
      <c r="X192" s="346"/>
      <c r="Y192" s="346"/>
      <c r="Z192" s="346"/>
      <c r="AA192" s="346"/>
      <c r="AB192" s="346"/>
      <c r="AC192" s="346"/>
      <c r="AD192" s="346"/>
      <c r="AE192" s="346"/>
      <c r="AF192" s="346"/>
      <c r="AG192" s="346"/>
    </row>
    <row r="193" spans="19:33" x14ac:dyDescent="0.2">
      <c r="S193" s="346"/>
      <c r="T193" s="346"/>
      <c r="U193" s="346"/>
      <c r="V193" s="346"/>
      <c r="W193" s="346"/>
      <c r="X193" s="346"/>
      <c r="Y193" s="346"/>
      <c r="Z193" s="346"/>
      <c r="AA193" s="346"/>
      <c r="AB193" s="346"/>
      <c r="AC193" s="346"/>
      <c r="AD193" s="346"/>
      <c r="AE193" s="346"/>
      <c r="AF193" s="346"/>
      <c r="AG193" s="346"/>
    </row>
    <row r="194" spans="19:33" x14ac:dyDescent="0.2"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  <c r="AD194" s="346"/>
      <c r="AE194" s="346"/>
      <c r="AF194" s="346"/>
      <c r="AG194" s="346"/>
    </row>
    <row r="195" spans="19:33" x14ac:dyDescent="0.2">
      <c r="S195" s="346"/>
      <c r="T195" s="346"/>
      <c r="U195" s="346"/>
      <c r="V195" s="346"/>
      <c r="W195" s="346"/>
      <c r="X195" s="346"/>
      <c r="Y195" s="346"/>
      <c r="Z195" s="346"/>
      <c r="AA195" s="346"/>
      <c r="AB195" s="346"/>
      <c r="AC195" s="346"/>
      <c r="AD195" s="346"/>
      <c r="AE195" s="346"/>
      <c r="AF195" s="346"/>
      <c r="AG195" s="346"/>
    </row>
    <row r="196" spans="19:33" x14ac:dyDescent="0.2">
      <c r="S196" s="346"/>
      <c r="T196" s="346"/>
      <c r="U196" s="346"/>
      <c r="V196" s="346"/>
      <c r="W196" s="346"/>
      <c r="X196" s="346"/>
      <c r="Y196" s="346"/>
      <c r="Z196" s="346"/>
      <c r="AA196" s="346"/>
      <c r="AB196" s="346"/>
      <c r="AC196" s="346"/>
      <c r="AD196" s="346"/>
      <c r="AE196" s="346"/>
      <c r="AF196" s="346"/>
      <c r="AG196" s="346"/>
    </row>
    <row r="197" spans="19:33" x14ac:dyDescent="0.2">
      <c r="S197" s="346"/>
      <c r="T197" s="346"/>
      <c r="U197" s="346"/>
      <c r="V197" s="346"/>
      <c r="W197" s="346"/>
      <c r="X197" s="346"/>
      <c r="Y197" s="346"/>
      <c r="Z197" s="346"/>
      <c r="AA197" s="346"/>
      <c r="AB197" s="346"/>
      <c r="AC197" s="346"/>
      <c r="AD197" s="346"/>
      <c r="AE197" s="346"/>
      <c r="AF197" s="346"/>
      <c r="AG197" s="346"/>
    </row>
    <row r="198" spans="19:33" x14ac:dyDescent="0.2">
      <c r="S198" s="346"/>
      <c r="T198" s="346"/>
      <c r="U198" s="346"/>
      <c r="V198" s="346"/>
      <c r="W198" s="346"/>
      <c r="X198" s="346"/>
      <c r="Y198" s="346"/>
      <c r="Z198" s="346"/>
      <c r="AA198" s="346"/>
      <c r="AB198" s="346"/>
      <c r="AC198" s="346"/>
      <c r="AD198" s="346"/>
      <c r="AE198" s="346"/>
      <c r="AF198" s="346"/>
      <c r="AG198" s="346"/>
    </row>
    <row r="199" spans="19:33" x14ac:dyDescent="0.2">
      <c r="S199" s="346"/>
      <c r="T199" s="346"/>
      <c r="U199" s="346"/>
      <c r="V199" s="346"/>
      <c r="W199" s="346"/>
      <c r="X199" s="346"/>
      <c r="Y199" s="346"/>
      <c r="Z199" s="346"/>
      <c r="AA199" s="346"/>
      <c r="AB199" s="346"/>
      <c r="AC199" s="346"/>
      <c r="AD199" s="346"/>
      <c r="AE199" s="346"/>
      <c r="AF199" s="346"/>
      <c r="AG199" s="346"/>
    </row>
    <row r="200" spans="19:33" x14ac:dyDescent="0.2">
      <c r="S200" s="346"/>
      <c r="T200" s="346"/>
      <c r="U200" s="346"/>
      <c r="V200" s="346"/>
      <c r="W200" s="346"/>
      <c r="X200" s="346"/>
      <c r="Y200" s="346"/>
      <c r="Z200" s="346"/>
      <c r="AA200" s="346"/>
      <c r="AB200" s="346"/>
      <c r="AC200" s="346"/>
      <c r="AD200" s="346"/>
      <c r="AE200" s="346"/>
      <c r="AF200" s="346"/>
      <c r="AG200" s="346"/>
    </row>
    <row r="201" spans="19:33" x14ac:dyDescent="0.2">
      <c r="S201" s="346"/>
      <c r="T201" s="346"/>
      <c r="U201" s="346"/>
      <c r="V201" s="346"/>
      <c r="W201" s="346"/>
      <c r="X201" s="346"/>
      <c r="Y201" s="346"/>
      <c r="Z201" s="346"/>
      <c r="AA201" s="346"/>
      <c r="AB201" s="346"/>
      <c r="AC201" s="346"/>
      <c r="AD201" s="346"/>
      <c r="AE201" s="346"/>
      <c r="AF201" s="346"/>
      <c r="AG201" s="346"/>
    </row>
    <row r="202" spans="19:33" x14ac:dyDescent="0.2">
      <c r="S202" s="346"/>
      <c r="T202" s="346"/>
      <c r="U202" s="346"/>
      <c r="V202" s="346"/>
      <c r="W202" s="346"/>
      <c r="X202" s="346"/>
      <c r="Y202" s="346"/>
      <c r="Z202" s="346"/>
      <c r="AA202" s="346"/>
      <c r="AB202" s="346"/>
      <c r="AC202" s="346"/>
      <c r="AD202" s="346"/>
      <c r="AE202" s="346"/>
      <c r="AF202" s="346"/>
      <c r="AG202" s="346"/>
    </row>
    <row r="203" spans="19:33" x14ac:dyDescent="0.2">
      <c r="S203" s="346"/>
      <c r="T203" s="346"/>
      <c r="U203" s="346"/>
      <c r="V203" s="346"/>
      <c r="W203" s="346"/>
      <c r="X203" s="346"/>
      <c r="Y203" s="346"/>
      <c r="Z203" s="346"/>
      <c r="AA203" s="346"/>
      <c r="AB203" s="346"/>
      <c r="AC203" s="346"/>
      <c r="AD203" s="346"/>
      <c r="AE203" s="346"/>
      <c r="AF203" s="346"/>
      <c r="AG203" s="346"/>
    </row>
    <row r="204" spans="19:33" x14ac:dyDescent="0.2">
      <c r="S204" s="346"/>
      <c r="T204" s="346"/>
      <c r="U204" s="346"/>
      <c r="V204" s="346"/>
      <c r="W204" s="346"/>
      <c r="X204" s="346"/>
      <c r="Y204" s="346"/>
      <c r="Z204" s="346"/>
      <c r="AA204" s="346"/>
      <c r="AB204" s="346"/>
      <c r="AC204" s="346"/>
      <c r="AD204" s="346"/>
      <c r="AE204" s="346"/>
      <c r="AF204" s="346"/>
      <c r="AG204" s="346"/>
    </row>
    <row r="205" spans="19:33" x14ac:dyDescent="0.2">
      <c r="S205" s="346"/>
      <c r="T205" s="346"/>
      <c r="U205" s="346"/>
      <c r="V205" s="346"/>
      <c r="W205" s="346"/>
      <c r="X205" s="346"/>
      <c r="Y205" s="346"/>
      <c r="Z205" s="346"/>
      <c r="AA205" s="346"/>
      <c r="AB205" s="346"/>
      <c r="AC205" s="346"/>
      <c r="AD205" s="346"/>
      <c r="AE205" s="346"/>
      <c r="AF205" s="346"/>
      <c r="AG205" s="346"/>
    </row>
    <row r="206" spans="19:33" x14ac:dyDescent="0.2">
      <c r="S206" s="346"/>
      <c r="T206" s="346"/>
      <c r="U206" s="346"/>
      <c r="V206" s="346"/>
      <c r="W206" s="346"/>
      <c r="X206" s="346"/>
      <c r="Y206" s="346"/>
      <c r="Z206" s="346"/>
      <c r="AA206" s="346"/>
      <c r="AB206" s="346"/>
      <c r="AC206" s="346"/>
      <c r="AD206" s="346"/>
      <c r="AE206" s="346"/>
      <c r="AF206" s="346"/>
      <c r="AG206" s="346"/>
    </row>
    <row r="207" spans="19:33" x14ac:dyDescent="0.2">
      <c r="S207" s="346"/>
      <c r="T207" s="346"/>
      <c r="U207" s="346"/>
      <c r="V207" s="346"/>
      <c r="W207" s="346"/>
      <c r="X207" s="346"/>
      <c r="Y207" s="346"/>
      <c r="Z207" s="346"/>
      <c r="AA207" s="346"/>
      <c r="AB207" s="346"/>
      <c r="AC207" s="346"/>
      <c r="AD207" s="346"/>
      <c r="AE207" s="346"/>
      <c r="AF207" s="346"/>
      <c r="AG207" s="346"/>
    </row>
    <row r="208" spans="19:33" x14ac:dyDescent="0.2">
      <c r="S208" s="346"/>
      <c r="T208" s="346"/>
      <c r="U208" s="346"/>
      <c r="V208" s="346"/>
      <c r="W208" s="346"/>
      <c r="X208" s="346"/>
      <c r="Y208" s="346"/>
      <c r="Z208" s="346"/>
      <c r="AA208" s="346"/>
      <c r="AB208" s="346"/>
      <c r="AC208" s="346"/>
      <c r="AD208" s="346"/>
      <c r="AE208" s="346"/>
      <c r="AF208" s="346"/>
      <c r="AG208" s="346"/>
    </row>
    <row r="209" spans="19:33" x14ac:dyDescent="0.2">
      <c r="S209" s="346"/>
      <c r="T209" s="346"/>
      <c r="U209" s="346"/>
      <c r="V209" s="346"/>
      <c r="W209" s="346"/>
      <c r="X209" s="346"/>
      <c r="Y209" s="346"/>
      <c r="Z209" s="346"/>
      <c r="AA209" s="346"/>
      <c r="AB209" s="346"/>
      <c r="AC209" s="346"/>
      <c r="AD209" s="346"/>
      <c r="AE209" s="346"/>
      <c r="AF209" s="346"/>
      <c r="AG209" s="346"/>
    </row>
    <row r="210" spans="19:33" x14ac:dyDescent="0.2">
      <c r="S210" s="346"/>
      <c r="T210" s="346"/>
      <c r="U210" s="346"/>
      <c r="V210" s="346"/>
      <c r="W210" s="346"/>
      <c r="X210" s="346"/>
      <c r="Y210" s="346"/>
      <c r="Z210" s="346"/>
      <c r="AA210" s="346"/>
      <c r="AB210" s="346"/>
      <c r="AC210" s="346"/>
      <c r="AD210" s="346"/>
      <c r="AE210" s="346"/>
      <c r="AF210" s="346"/>
      <c r="AG210" s="346"/>
    </row>
    <row r="211" spans="19:33" x14ac:dyDescent="0.2">
      <c r="S211" s="346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  <c r="AD211" s="346"/>
      <c r="AE211" s="346"/>
      <c r="AF211" s="346"/>
      <c r="AG211" s="346"/>
    </row>
    <row r="212" spans="19:33" x14ac:dyDescent="0.2">
      <c r="S212" s="346"/>
      <c r="T212" s="346"/>
      <c r="U212" s="346"/>
      <c r="V212" s="346"/>
      <c r="W212" s="346"/>
      <c r="X212" s="346"/>
      <c r="Y212" s="346"/>
      <c r="Z212" s="346"/>
      <c r="AA212" s="346"/>
      <c r="AB212" s="346"/>
      <c r="AC212" s="346"/>
      <c r="AD212" s="346"/>
      <c r="AE212" s="346"/>
      <c r="AF212" s="346"/>
      <c r="AG212" s="346"/>
    </row>
    <row r="213" spans="19:33" x14ac:dyDescent="0.2">
      <c r="S213" s="346"/>
      <c r="T213" s="346"/>
      <c r="U213" s="346"/>
      <c r="V213" s="346"/>
      <c r="W213" s="346"/>
      <c r="X213" s="346"/>
      <c r="Y213" s="346"/>
      <c r="Z213" s="346"/>
      <c r="AA213" s="346"/>
      <c r="AB213" s="346"/>
      <c r="AC213" s="346"/>
      <c r="AD213" s="346"/>
      <c r="AE213" s="346"/>
      <c r="AF213" s="346"/>
      <c r="AG213" s="346"/>
    </row>
    <row r="214" spans="19:33" x14ac:dyDescent="0.2"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  <c r="AD214" s="346"/>
      <c r="AE214" s="346"/>
      <c r="AF214" s="346"/>
      <c r="AG214" s="346"/>
    </row>
    <row r="215" spans="19:33" x14ac:dyDescent="0.2">
      <c r="S215" s="346"/>
      <c r="T215" s="346"/>
      <c r="U215" s="346"/>
      <c r="V215" s="346"/>
      <c r="W215" s="346"/>
      <c r="X215" s="346"/>
      <c r="Y215" s="346"/>
      <c r="Z215" s="346"/>
      <c r="AA215" s="346"/>
      <c r="AB215" s="346"/>
      <c r="AC215" s="346"/>
      <c r="AD215" s="346"/>
      <c r="AE215" s="346"/>
      <c r="AF215" s="346"/>
      <c r="AG215" s="346"/>
    </row>
    <row r="216" spans="19:33" x14ac:dyDescent="0.2">
      <c r="S216" s="346"/>
      <c r="T216" s="346"/>
      <c r="U216" s="346"/>
      <c r="V216" s="346"/>
      <c r="W216" s="346"/>
      <c r="X216" s="346"/>
      <c r="Y216" s="346"/>
      <c r="Z216" s="346"/>
      <c r="AA216" s="346"/>
      <c r="AB216" s="346"/>
      <c r="AC216" s="346"/>
      <c r="AD216" s="346"/>
      <c r="AE216" s="346"/>
      <c r="AF216" s="346"/>
      <c r="AG216" s="346"/>
    </row>
    <row r="217" spans="19:33" x14ac:dyDescent="0.2"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  <c r="AD217" s="346"/>
      <c r="AE217" s="346"/>
      <c r="AF217" s="346"/>
      <c r="AG217" s="346"/>
    </row>
    <row r="218" spans="19:33" x14ac:dyDescent="0.2">
      <c r="S218" s="346"/>
      <c r="T218" s="346"/>
      <c r="U218" s="346"/>
      <c r="V218" s="346"/>
      <c r="W218" s="346"/>
      <c r="X218" s="346"/>
      <c r="Y218" s="346"/>
      <c r="Z218" s="346"/>
      <c r="AA218" s="346"/>
      <c r="AB218" s="346"/>
      <c r="AC218" s="346"/>
      <c r="AD218" s="346"/>
      <c r="AE218" s="346"/>
      <c r="AF218" s="346"/>
      <c r="AG218" s="346"/>
    </row>
    <row r="219" spans="19:33" x14ac:dyDescent="0.2">
      <c r="S219" s="346"/>
      <c r="T219" s="346"/>
      <c r="U219" s="346"/>
      <c r="V219" s="346"/>
      <c r="W219" s="346"/>
      <c r="X219" s="346"/>
      <c r="Y219" s="346"/>
      <c r="Z219" s="346"/>
      <c r="AA219" s="346"/>
      <c r="AB219" s="346"/>
      <c r="AC219" s="346"/>
      <c r="AD219" s="346"/>
      <c r="AE219" s="346"/>
      <c r="AF219" s="346"/>
      <c r="AG219" s="346"/>
    </row>
    <row r="220" spans="19:33" x14ac:dyDescent="0.2">
      <c r="S220" s="346"/>
      <c r="T220" s="346"/>
      <c r="U220" s="346"/>
      <c r="V220" s="346"/>
      <c r="W220" s="346"/>
      <c r="X220" s="346"/>
      <c r="Y220" s="346"/>
      <c r="Z220" s="346"/>
      <c r="AA220" s="346"/>
      <c r="AB220" s="346"/>
      <c r="AC220" s="346"/>
      <c r="AD220" s="346"/>
      <c r="AE220" s="346"/>
      <c r="AF220" s="346"/>
      <c r="AG220" s="346"/>
    </row>
    <row r="221" spans="19:33" x14ac:dyDescent="0.2">
      <c r="S221" s="346"/>
      <c r="T221" s="346"/>
      <c r="U221" s="346"/>
      <c r="V221" s="346"/>
      <c r="W221" s="346"/>
      <c r="X221" s="346"/>
      <c r="Y221" s="346"/>
      <c r="Z221" s="346"/>
      <c r="AA221" s="346"/>
      <c r="AB221" s="346"/>
      <c r="AC221" s="346"/>
      <c r="AD221" s="346"/>
      <c r="AE221" s="346"/>
      <c r="AF221" s="346"/>
      <c r="AG221" s="346"/>
    </row>
    <row r="222" spans="19:33" x14ac:dyDescent="0.2">
      <c r="S222" s="346"/>
      <c r="T222" s="346"/>
      <c r="U222" s="346"/>
      <c r="V222" s="346"/>
      <c r="W222" s="346"/>
      <c r="X222" s="346"/>
      <c r="Y222" s="346"/>
      <c r="Z222" s="346"/>
      <c r="AA222" s="346"/>
      <c r="AB222" s="346"/>
      <c r="AC222" s="346"/>
      <c r="AD222" s="346"/>
      <c r="AE222" s="346"/>
      <c r="AF222" s="346"/>
      <c r="AG222" s="346"/>
    </row>
    <row r="223" spans="19:33" x14ac:dyDescent="0.2">
      <c r="S223" s="346"/>
      <c r="T223" s="346"/>
      <c r="U223" s="346"/>
      <c r="V223" s="346"/>
      <c r="W223" s="346"/>
      <c r="X223" s="346"/>
      <c r="Y223" s="346"/>
      <c r="Z223" s="346"/>
      <c r="AA223" s="346"/>
      <c r="AB223" s="346"/>
      <c r="AC223" s="346"/>
      <c r="AD223" s="346"/>
      <c r="AE223" s="346"/>
      <c r="AF223" s="346"/>
      <c r="AG223" s="346"/>
    </row>
    <row r="224" spans="19:33" x14ac:dyDescent="0.2">
      <c r="S224" s="346"/>
      <c r="T224" s="346"/>
      <c r="U224" s="346"/>
      <c r="V224" s="346"/>
      <c r="W224" s="346"/>
      <c r="X224" s="346"/>
      <c r="Y224" s="346"/>
      <c r="Z224" s="346"/>
      <c r="AA224" s="346"/>
      <c r="AB224" s="346"/>
      <c r="AC224" s="346"/>
      <c r="AD224" s="346"/>
      <c r="AE224" s="346"/>
      <c r="AF224" s="346"/>
      <c r="AG224" s="346"/>
    </row>
    <row r="225" spans="19:33" x14ac:dyDescent="0.2"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  <c r="AD225" s="346"/>
      <c r="AE225" s="346"/>
      <c r="AF225" s="346"/>
      <c r="AG225" s="346"/>
    </row>
    <row r="226" spans="19:33" x14ac:dyDescent="0.2">
      <c r="S226" s="346"/>
      <c r="T226" s="346"/>
      <c r="U226" s="346"/>
      <c r="V226" s="346"/>
      <c r="W226" s="346"/>
      <c r="X226" s="346"/>
      <c r="Y226" s="346"/>
      <c r="Z226" s="346"/>
      <c r="AA226" s="346"/>
      <c r="AB226" s="346"/>
      <c r="AC226" s="346"/>
      <c r="AD226" s="346"/>
      <c r="AE226" s="346"/>
      <c r="AF226" s="346"/>
      <c r="AG226" s="346"/>
    </row>
    <row r="227" spans="19:33" x14ac:dyDescent="0.2">
      <c r="S227" s="346"/>
      <c r="T227" s="346"/>
      <c r="U227" s="346"/>
      <c r="V227" s="346"/>
      <c r="W227" s="346"/>
      <c r="X227" s="346"/>
      <c r="Y227" s="346"/>
      <c r="Z227" s="346"/>
      <c r="AA227" s="346"/>
      <c r="AB227" s="346"/>
      <c r="AC227" s="346"/>
      <c r="AD227" s="346"/>
      <c r="AE227" s="346"/>
      <c r="AF227" s="346"/>
      <c r="AG227" s="346"/>
    </row>
    <row r="228" spans="19:33" x14ac:dyDescent="0.2">
      <c r="S228" s="346"/>
      <c r="T228" s="346"/>
      <c r="U228" s="346"/>
      <c r="V228" s="346"/>
      <c r="W228" s="346"/>
      <c r="X228" s="346"/>
      <c r="Y228" s="346"/>
      <c r="Z228" s="346"/>
      <c r="AA228" s="346"/>
      <c r="AB228" s="346"/>
      <c r="AC228" s="346"/>
      <c r="AD228" s="346"/>
      <c r="AE228" s="346"/>
      <c r="AF228" s="346"/>
      <c r="AG228" s="346"/>
    </row>
    <row r="229" spans="19:33" x14ac:dyDescent="0.2">
      <c r="S229" s="346"/>
      <c r="T229" s="346"/>
      <c r="U229" s="346"/>
      <c r="V229" s="346"/>
      <c r="W229" s="346"/>
      <c r="X229" s="346"/>
      <c r="Y229" s="346"/>
      <c r="Z229" s="346"/>
      <c r="AA229" s="346"/>
      <c r="AB229" s="346"/>
      <c r="AC229" s="346"/>
      <c r="AD229" s="346"/>
      <c r="AE229" s="346"/>
      <c r="AF229" s="346"/>
      <c r="AG229" s="346"/>
    </row>
    <row r="230" spans="19:33" x14ac:dyDescent="0.2">
      <c r="S230" s="346"/>
      <c r="T230" s="346"/>
      <c r="U230" s="346"/>
      <c r="V230" s="346"/>
      <c r="W230" s="346"/>
      <c r="X230" s="346"/>
      <c r="Y230" s="346"/>
      <c r="Z230" s="346"/>
      <c r="AA230" s="346"/>
      <c r="AB230" s="346"/>
      <c r="AC230" s="346"/>
      <c r="AD230" s="346"/>
      <c r="AE230" s="346"/>
      <c r="AF230" s="346"/>
      <c r="AG230" s="346"/>
    </row>
    <row r="231" spans="19:33" x14ac:dyDescent="0.2">
      <c r="S231" s="346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  <c r="AD231" s="346"/>
      <c r="AE231" s="346"/>
      <c r="AF231" s="346"/>
      <c r="AG231" s="346"/>
    </row>
    <row r="232" spans="19:33" x14ac:dyDescent="0.2">
      <c r="S232" s="346"/>
      <c r="T232" s="346"/>
      <c r="U232" s="346"/>
      <c r="V232" s="346"/>
      <c r="W232" s="346"/>
      <c r="X232" s="346"/>
      <c r="Y232" s="346"/>
      <c r="Z232" s="346"/>
      <c r="AA232" s="346"/>
      <c r="AB232" s="346"/>
      <c r="AC232" s="346"/>
      <c r="AD232" s="346"/>
      <c r="AE232" s="346"/>
      <c r="AF232" s="346"/>
      <c r="AG232" s="346"/>
    </row>
    <row r="233" spans="19:33" x14ac:dyDescent="0.2">
      <c r="S233" s="346"/>
      <c r="T233" s="346"/>
      <c r="U233" s="346"/>
      <c r="V233" s="346"/>
      <c r="W233" s="346"/>
      <c r="X233" s="346"/>
      <c r="Y233" s="346"/>
      <c r="Z233" s="346"/>
      <c r="AA233" s="346"/>
      <c r="AB233" s="346"/>
      <c r="AC233" s="346"/>
      <c r="AD233" s="346"/>
      <c r="AE233" s="346"/>
      <c r="AF233" s="346"/>
      <c r="AG233" s="346"/>
    </row>
    <row r="234" spans="19:33" x14ac:dyDescent="0.2">
      <c r="S234" s="346"/>
      <c r="T234" s="346"/>
      <c r="U234" s="346"/>
      <c r="V234" s="346"/>
      <c r="W234" s="346"/>
      <c r="X234" s="346"/>
      <c r="Y234" s="346"/>
      <c r="Z234" s="346"/>
      <c r="AA234" s="346"/>
      <c r="AB234" s="346"/>
      <c r="AC234" s="346"/>
      <c r="AD234" s="346"/>
      <c r="AE234" s="346"/>
      <c r="AF234" s="346"/>
      <c r="AG234" s="346"/>
    </row>
    <row r="235" spans="19:33" x14ac:dyDescent="0.2">
      <c r="S235" s="346"/>
      <c r="T235" s="346"/>
      <c r="U235" s="346"/>
      <c r="V235" s="346"/>
      <c r="W235" s="346"/>
      <c r="X235" s="346"/>
      <c r="Y235" s="346"/>
      <c r="Z235" s="346"/>
      <c r="AA235" s="346"/>
      <c r="AB235" s="346"/>
      <c r="AC235" s="346"/>
      <c r="AD235" s="346"/>
      <c r="AE235" s="346"/>
      <c r="AF235" s="346"/>
      <c r="AG235" s="346"/>
    </row>
    <row r="236" spans="19:33" x14ac:dyDescent="0.2">
      <c r="S236" s="346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  <c r="AD236" s="346"/>
      <c r="AE236" s="346"/>
      <c r="AF236" s="346"/>
      <c r="AG236" s="346"/>
    </row>
    <row r="237" spans="19:33" x14ac:dyDescent="0.2">
      <c r="S237" s="346"/>
      <c r="T237" s="346"/>
      <c r="U237" s="346"/>
      <c r="V237" s="346"/>
      <c r="W237" s="346"/>
      <c r="X237" s="346"/>
      <c r="Y237" s="346"/>
      <c r="Z237" s="346"/>
      <c r="AA237" s="346"/>
      <c r="AB237" s="346"/>
      <c r="AC237" s="346"/>
      <c r="AD237" s="346"/>
      <c r="AE237" s="346"/>
      <c r="AF237" s="346"/>
      <c r="AG237" s="346"/>
    </row>
    <row r="238" spans="19:33" x14ac:dyDescent="0.2">
      <c r="S238" s="346"/>
      <c r="T238" s="346"/>
      <c r="U238" s="346"/>
      <c r="V238" s="346"/>
      <c r="W238" s="346"/>
      <c r="X238" s="346"/>
      <c r="Y238" s="346"/>
      <c r="Z238" s="346"/>
      <c r="AA238" s="346"/>
      <c r="AB238" s="346"/>
      <c r="AC238" s="346"/>
      <c r="AD238" s="346"/>
      <c r="AE238" s="346"/>
      <c r="AF238" s="346"/>
      <c r="AG238" s="346"/>
    </row>
    <row r="239" spans="19:33" x14ac:dyDescent="0.2">
      <c r="S239" s="346"/>
      <c r="T239" s="346"/>
      <c r="U239" s="346"/>
      <c r="V239" s="346"/>
      <c r="W239" s="346"/>
      <c r="X239" s="346"/>
      <c r="Y239" s="346"/>
      <c r="Z239" s="346"/>
      <c r="AA239" s="346"/>
      <c r="AB239" s="346"/>
      <c r="AC239" s="346"/>
      <c r="AD239" s="346"/>
      <c r="AE239" s="346"/>
      <c r="AF239" s="346"/>
      <c r="AG239" s="346"/>
    </row>
    <row r="240" spans="19:33" x14ac:dyDescent="0.2">
      <c r="S240" s="346"/>
      <c r="T240" s="346"/>
      <c r="U240" s="346"/>
      <c r="V240" s="346"/>
      <c r="W240" s="346"/>
      <c r="X240" s="346"/>
      <c r="Y240" s="346"/>
      <c r="Z240" s="346"/>
      <c r="AA240" s="346"/>
      <c r="AB240" s="346"/>
      <c r="AC240" s="346"/>
      <c r="AD240" s="346"/>
      <c r="AE240" s="346"/>
      <c r="AF240" s="346"/>
      <c r="AG240" s="346"/>
    </row>
    <row r="241" spans="19:33" x14ac:dyDescent="0.2">
      <c r="S241" s="346"/>
      <c r="T241" s="346"/>
      <c r="U241" s="346"/>
      <c r="V241" s="346"/>
      <c r="W241" s="346"/>
      <c r="X241" s="346"/>
      <c r="Y241" s="346"/>
      <c r="Z241" s="346"/>
      <c r="AA241" s="346"/>
      <c r="AB241" s="346"/>
      <c r="AC241" s="346"/>
      <c r="AD241" s="346"/>
      <c r="AE241" s="346"/>
      <c r="AF241" s="346"/>
      <c r="AG241" s="346"/>
    </row>
    <row r="242" spans="19:33" x14ac:dyDescent="0.2">
      <c r="S242" s="346"/>
      <c r="T242" s="346"/>
      <c r="U242" s="346"/>
      <c r="V242" s="346"/>
      <c r="W242" s="346"/>
      <c r="X242" s="346"/>
      <c r="Y242" s="346"/>
      <c r="Z242" s="346"/>
      <c r="AA242" s="346"/>
      <c r="AB242" s="346"/>
      <c r="AC242" s="346"/>
      <c r="AD242" s="346"/>
      <c r="AE242" s="346"/>
      <c r="AF242" s="346"/>
      <c r="AG242" s="346"/>
    </row>
    <row r="243" spans="19:33" x14ac:dyDescent="0.2">
      <c r="S243" s="346"/>
      <c r="T243" s="346"/>
      <c r="U243" s="346"/>
      <c r="V243" s="346"/>
      <c r="W243" s="346"/>
      <c r="X243" s="346"/>
      <c r="Y243" s="346"/>
      <c r="Z243" s="346"/>
      <c r="AA243" s="346"/>
      <c r="AB243" s="346"/>
      <c r="AC243" s="346"/>
      <c r="AD243" s="346"/>
      <c r="AE243" s="346"/>
      <c r="AF243" s="346"/>
      <c r="AG243" s="346"/>
    </row>
    <row r="244" spans="19:33" x14ac:dyDescent="0.2">
      <c r="S244" s="346"/>
      <c r="T244" s="346"/>
      <c r="U244" s="346"/>
      <c r="V244" s="346"/>
      <c r="W244" s="346"/>
      <c r="X244" s="346"/>
      <c r="Y244" s="346"/>
      <c r="Z244" s="346"/>
      <c r="AA244" s="346"/>
      <c r="AB244" s="346"/>
      <c r="AC244" s="346"/>
      <c r="AD244" s="346"/>
      <c r="AE244" s="346"/>
      <c r="AF244" s="346"/>
      <c r="AG244" s="346"/>
    </row>
    <row r="245" spans="19:33" x14ac:dyDescent="0.2">
      <c r="S245" s="346"/>
      <c r="T245" s="346"/>
      <c r="U245" s="346"/>
      <c r="V245" s="346"/>
      <c r="W245" s="346"/>
      <c r="X245" s="346"/>
      <c r="Y245" s="346"/>
      <c r="Z245" s="346"/>
      <c r="AA245" s="346"/>
      <c r="AB245" s="346"/>
      <c r="AC245" s="346"/>
      <c r="AD245" s="346"/>
      <c r="AE245" s="346"/>
      <c r="AF245" s="346"/>
      <c r="AG245" s="346"/>
    </row>
    <row r="246" spans="19:33" x14ac:dyDescent="0.2">
      <c r="S246" s="346"/>
      <c r="T246" s="346"/>
      <c r="U246" s="346"/>
      <c r="V246" s="346"/>
      <c r="W246" s="346"/>
      <c r="X246" s="346"/>
      <c r="Y246" s="346"/>
      <c r="Z246" s="346"/>
      <c r="AA246" s="346"/>
      <c r="AB246" s="346"/>
      <c r="AC246" s="346"/>
      <c r="AD246" s="346"/>
      <c r="AE246" s="346"/>
      <c r="AF246" s="346"/>
      <c r="AG246" s="346"/>
    </row>
    <row r="247" spans="19:33" x14ac:dyDescent="0.2">
      <c r="S247" s="346"/>
      <c r="T247" s="346"/>
      <c r="U247" s="346"/>
      <c r="V247" s="346"/>
      <c r="W247" s="346"/>
      <c r="X247" s="346"/>
      <c r="Y247" s="346"/>
      <c r="Z247" s="346"/>
      <c r="AA247" s="346"/>
      <c r="AB247" s="346"/>
      <c r="AC247" s="346"/>
      <c r="AD247" s="346"/>
      <c r="AE247" s="346"/>
      <c r="AF247" s="346"/>
      <c r="AG247" s="346"/>
    </row>
    <row r="248" spans="19:33" x14ac:dyDescent="0.2">
      <c r="S248" s="346"/>
      <c r="T248" s="346"/>
      <c r="U248" s="346"/>
      <c r="V248" s="346"/>
      <c r="W248" s="346"/>
      <c r="X248" s="346"/>
      <c r="Y248" s="346"/>
      <c r="Z248" s="346"/>
      <c r="AA248" s="346"/>
      <c r="AB248" s="346"/>
      <c r="AC248" s="346"/>
      <c r="AD248" s="346"/>
      <c r="AE248" s="346"/>
      <c r="AF248" s="346"/>
      <c r="AG248" s="346"/>
    </row>
    <row r="249" spans="19:33" x14ac:dyDescent="0.2">
      <c r="S249" s="346"/>
      <c r="T249" s="346"/>
      <c r="U249" s="346"/>
      <c r="V249" s="346"/>
      <c r="W249" s="346"/>
      <c r="X249" s="346"/>
      <c r="Y249" s="346"/>
      <c r="Z249" s="346"/>
      <c r="AA249" s="346"/>
      <c r="AB249" s="346"/>
      <c r="AC249" s="346"/>
      <c r="AD249" s="346"/>
      <c r="AE249" s="346"/>
      <c r="AF249" s="346"/>
      <c r="AG249" s="346"/>
    </row>
    <row r="250" spans="19:33" x14ac:dyDescent="0.2">
      <c r="S250" s="346"/>
      <c r="T250" s="346"/>
      <c r="U250" s="346"/>
      <c r="V250" s="346"/>
      <c r="W250" s="346"/>
      <c r="X250" s="346"/>
      <c r="Y250" s="346"/>
      <c r="Z250" s="346"/>
      <c r="AA250" s="346"/>
      <c r="AB250" s="346"/>
      <c r="AC250" s="346"/>
      <c r="AD250" s="346"/>
      <c r="AE250" s="346"/>
      <c r="AF250" s="346"/>
      <c r="AG250" s="346"/>
    </row>
    <row r="251" spans="19:33" x14ac:dyDescent="0.2">
      <c r="S251" s="346"/>
      <c r="T251" s="346"/>
      <c r="U251" s="346"/>
      <c r="V251" s="346"/>
      <c r="W251" s="346"/>
      <c r="X251" s="346"/>
      <c r="Y251" s="346"/>
      <c r="Z251" s="346"/>
      <c r="AA251" s="346"/>
      <c r="AB251" s="346"/>
      <c r="AC251" s="346"/>
      <c r="AD251" s="346"/>
      <c r="AE251" s="346"/>
      <c r="AF251" s="346"/>
      <c r="AG251" s="346"/>
    </row>
    <row r="252" spans="19:33" x14ac:dyDescent="0.2">
      <c r="S252" s="346"/>
      <c r="T252" s="346"/>
      <c r="U252" s="346"/>
      <c r="V252" s="346"/>
      <c r="W252" s="346"/>
      <c r="X252" s="346"/>
      <c r="Y252" s="346"/>
      <c r="Z252" s="346"/>
      <c r="AA252" s="346"/>
      <c r="AB252" s="346"/>
      <c r="AC252" s="346"/>
      <c r="AD252" s="346"/>
      <c r="AE252" s="346"/>
      <c r="AF252" s="346"/>
      <c r="AG252" s="346"/>
    </row>
    <row r="253" spans="19:33" x14ac:dyDescent="0.2">
      <c r="S253" s="346"/>
      <c r="T253" s="346"/>
      <c r="U253" s="346"/>
      <c r="V253" s="346"/>
      <c r="W253" s="346"/>
      <c r="X253" s="346"/>
      <c r="Y253" s="346"/>
      <c r="Z253" s="346"/>
      <c r="AA253" s="346"/>
      <c r="AB253" s="346"/>
      <c r="AC253" s="346"/>
      <c r="AD253" s="346"/>
      <c r="AE253" s="346"/>
      <c r="AF253" s="346"/>
      <c r="AG253" s="346"/>
    </row>
    <row r="254" spans="19:33" x14ac:dyDescent="0.2">
      <c r="S254" s="346"/>
      <c r="T254" s="346"/>
      <c r="U254" s="346"/>
      <c r="V254" s="346"/>
      <c r="W254" s="346"/>
      <c r="X254" s="346"/>
      <c r="Y254" s="346"/>
      <c r="Z254" s="346"/>
      <c r="AA254" s="346"/>
      <c r="AB254" s="346"/>
      <c r="AC254" s="346"/>
      <c r="AD254" s="346"/>
      <c r="AE254" s="346"/>
      <c r="AF254" s="346"/>
      <c r="AG254" s="346"/>
    </row>
    <row r="255" spans="19:33" x14ac:dyDescent="0.2">
      <c r="S255" s="346"/>
      <c r="T255" s="346"/>
      <c r="U255" s="346"/>
      <c r="V255" s="346"/>
      <c r="W255" s="346"/>
      <c r="X255" s="346"/>
      <c r="Y255" s="346"/>
      <c r="Z255" s="346"/>
      <c r="AA255" s="346"/>
      <c r="AB255" s="346"/>
      <c r="AC255" s="346"/>
      <c r="AD255" s="346"/>
      <c r="AE255" s="346"/>
      <c r="AF255" s="346"/>
      <c r="AG255" s="346"/>
    </row>
    <row r="256" spans="19:33" x14ac:dyDescent="0.2">
      <c r="S256" s="346"/>
      <c r="T256" s="346"/>
      <c r="U256" s="346"/>
      <c r="V256" s="346"/>
      <c r="W256" s="346"/>
      <c r="X256" s="346"/>
      <c r="Y256" s="346"/>
      <c r="Z256" s="346"/>
      <c r="AA256" s="346"/>
      <c r="AB256" s="346"/>
      <c r="AC256" s="346"/>
      <c r="AD256" s="346"/>
      <c r="AE256" s="346"/>
      <c r="AF256" s="346"/>
      <c r="AG256" s="346"/>
    </row>
    <row r="257" spans="19:33" x14ac:dyDescent="0.2">
      <c r="S257" s="346"/>
      <c r="T257" s="346"/>
      <c r="U257" s="346"/>
      <c r="V257" s="346"/>
      <c r="W257" s="346"/>
      <c r="X257" s="346"/>
      <c r="Y257" s="346"/>
      <c r="Z257" s="346"/>
      <c r="AA257" s="346"/>
      <c r="AB257" s="346"/>
      <c r="AC257" s="346"/>
      <c r="AD257" s="346"/>
      <c r="AE257" s="346"/>
      <c r="AF257" s="346"/>
      <c r="AG257" s="346"/>
    </row>
    <row r="258" spans="19:33" x14ac:dyDescent="0.2">
      <c r="S258" s="346"/>
      <c r="T258" s="346"/>
      <c r="U258" s="346"/>
      <c r="V258" s="346"/>
      <c r="W258" s="346"/>
      <c r="X258" s="346"/>
      <c r="Y258" s="346"/>
      <c r="Z258" s="346"/>
      <c r="AA258" s="346"/>
      <c r="AB258" s="346"/>
      <c r="AC258" s="346"/>
      <c r="AD258" s="346"/>
      <c r="AE258" s="346"/>
      <c r="AF258" s="346"/>
      <c r="AG258" s="346"/>
    </row>
    <row r="259" spans="19:33" x14ac:dyDescent="0.2">
      <c r="S259" s="346"/>
      <c r="T259" s="346"/>
      <c r="U259" s="346"/>
      <c r="V259" s="346"/>
      <c r="W259" s="346"/>
      <c r="X259" s="346"/>
      <c r="Y259" s="346"/>
      <c r="Z259" s="346"/>
      <c r="AA259" s="346"/>
      <c r="AB259" s="346"/>
      <c r="AC259" s="346"/>
      <c r="AD259" s="346"/>
      <c r="AE259" s="346"/>
      <c r="AF259" s="346"/>
      <c r="AG259" s="346"/>
    </row>
    <row r="260" spans="19:33" x14ac:dyDescent="0.2">
      <c r="S260" s="346"/>
      <c r="T260" s="346"/>
      <c r="U260" s="346"/>
      <c r="V260" s="346"/>
      <c r="W260" s="346"/>
      <c r="X260" s="346"/>
      <c r="Y260" s="346"/>
      <c r="Z260" s="346"/>
      <c r="AA260" s="346"/>
      <c r="AB260" s="346"/>
      <c r="AC260" s="346"/>
      <c r="AD260" s="346"/>
      <c r="AE260" s="346"/>
      <c r="AF260" s="346"/>
      <c r="AG260" s="346"/>
    </row>
    <row r="261" spans="19:33" x14ac:dyDescent="0.2">
      <c r="S261" s="346"/>
      <c r="T261" s="346"/>
      <c r="U261" s="346"/>
      <c r="V261" s="346"/>
      <c r="W261" s="346"/>
      <c r="X261" s="346"/>
      <c r="Y261" s="346"/>
      <c r="Z261" s="346"/>
      <c r="AA261" s="346"/>
      <c r="AB261" s="346"/>
      <c r="AC261" s="346"/>
      <c r="AD261" s="346"/>
      <c r="AE261" s="346"/>
      <c r="AF261" s="346"/>
      <c r="AG261" s="346"/>
    </row>
    <row r="262" spans="19:33" x14ac:dyDescent="0.2">
      <c r="S262" s="346"/>
      <c r="T262" s="346"/>
      <c r="U262" s="346"/>
      <c r="V262" s="346"/>
      <c r="W262" s="346"/>
      <c r="X262" s="346"/>
      <c r="Y262" s="346"/>
      <c r="Z262" s="346"/>
      <c r="AA262" s="346"/>
      <c r="AB262" s="346"/>
      <c r="AC262" s="346"/>
      <c r="AD262" s="346"/>
      <c r="AE262" s="346"/>
      <c r="AF262" s="346"/>
      <c r="AG262" s="346"/>
    </row>
    <row r="263" spans="19:33" x14ac:dyDescent="0.2">
      <c r="S263" s="346"/>
      <c r="T263" s="346"/>
      <c r="U263" s="346"/>
      <c r="V263" s="346"/>
      <c r="W263" s="346"/>
      <c r="X263" s="346"/>
      <c r="Y263" s="346"/>
      <c r="Z263" s="346"/>
      <c r="AA263" s="346"/>
      <c r="AB263" s="346"/>
      <c r="AC263" s="346"/>
      <c r="AD263" s="346"/>
      <c r="AE263" s="346"/>
      <c r="AF263" s="346"/>
      <c r="AG263" s="346"/>
    </row>
    <row r="264" spans="19:33" x14ac:dyDescent="0.2">
      <c r="S264" s="346"/>
      <c r="T264" s="346"/>
      <c r="U264" s="346"/>
      <c r="V264" s="346"/>
      <c r="W264" s="346"/>
      <c r="X264" s="346"/>
      <c r="Y264" s="346"/>
      <c r="Z264" s="346"/>
      <c r="AA264" s="346"/>
      <c r="AB264" s="346"/>
      <c r="AC264" s="346"/>
      <c r="AD264" s="346"/>
      <c r="AE264" s="346"/>
      <c r="AF264" s="346"/>
      <c r="AG264" s="346"/>
    </row>
    <row r="265" spans="19:33" x14ac:dyDescent="0.2">
      <c r="S265" s="346"/>
      <c r="T265" s="346"/>
      <c r="U265" s="346"/>
      <c r="V265" s="346"/>
      <c r="W265" s="346"/>
      <c r="X265" s="346"/>
      <c r="Y265" s="346"/>
      <c r="Z265" s="346"/>
      <c r="AA265" s="346"/>
      <c r="AB265" s="346"/>
      <c r="AC265" s="346"/>
      <c r="AD265" s="346"/>
      <c r="AE265" s="346"/>
      <c r="AF265" s="346"/>
      <c r="AG265" s="346"/>
    </row>
    <row r="266" spans="19:33" x14ac:dyDescent="0.2">
      <c r="S266" s="346"/>
      <c r="T266" s="346"/>
      <c r="U266" s="346"/>
      <c r="V266" s="346"/>
      <c r="W266" s="346"/>
      <c r="X266" s="346"/>
      <c r="Y266" s="346"/>
      <c r="Z266" s="346"/>
      <c r="AA266" s="346"/>
      <c r="AB266" s="346"/>
      <c r="AC266" s="346"/>
      <c r="AD266" s="346"/>
      <c r="AE266" s="346"/>
      <c r="AF266" s="346"/>
      <c r="AG266" s="346"/>
    </row>
    <row r="267" spans="19:33" x14ac:dyDescent="0.2">
      <c r="S267" s="346"/>
      <c r="T267" s="346"/>
      <c r="U267" s="346"/>
      <c r="V267" s="346"/>
      <c r="W267" s="346"/>
      <c r="X267" s="346"/>
      <c r="Y267" s="346"/>
      <c r="Z267" s="346"/>
      <c r="AA267" s="346"/>
      <c r="AB267" s="346"/>
      <c r="AC267" s="346"/>
      <c r="AD267" s="346"/>
      <c r="AE267" s="346"/>
      <c r="AF267" s="346"/>
      <c r="AG267" s="346"/>
    </row>
    <row r="268" spans="19:33" x14ac:dyDescent="0.2">
      <c r="S268" s="346"/>
      <c r="T268" s="346"/>
      <c r="U268" s="346"/>
      <c r="V268" s="346"/>
      <c r="W268" s="346"/>
      <c r="X268" s="346"/>
      <c r="Y268" s="346"/>
      <c r="Z268" s="346"/>
      <c r="AA268" s="346"/>
      <c r="AB268" s="346"/>
      <c r="AC268" s="346"/>
      <c r="AD268" s="346"/>
      <c r="AE268" s="346"/>
      <c r="AF268" s="346"/>
      <c r="AG268" s="346"/>
    </row>
    <row r="269" spans="19:33" x14ac:dyDescent="0.2">
      <c r="S269" s="346"/>
      <c r="T269" s="346"/>
      <c r="U269" s="346"/>
      <c r="V269" s="346"/>
      <c r="W269" s="346"/>
      <c r="X269" s="346"/>
      <c r="Y269" s="346"/>
      <c r="Z269" s="346"/>
      <c r="AA269" s="346"/>
      <c r="AB269" s="346"/>
      <c r="AC269" s="346"/>
      <c r="AD269" s="346"/>
      <c r="AE269" s="346"/>
      <c r="AF269" s="346"/>
      <c r="AG269" s="346"/>
    </row>
    <row r="270" spans="19:33" x14ac:dyDescent="0.2">
      <c r="S270" s="346"/>
      <c r="T270" s="346"/>
      <c r="U270" s="346"/>
      <c r="V270" s="346"/>
      <c r="W270" s="346"/>
      <c r="X270" s="346"/>
      <c r="Y270" s="346"/>
      <c r="Z270" s="346"/>
      <c r="AA270" s="346"/>
      <c r="AB270" s="346"/>
      <c r="AC270" s="346"/>
      <c r="AD270" s="346"/>
      <c r="AE270" s="346"/>
      <c r="AF270" s="346"/>
      <c r="AG270" s="346"/>
    </row>
    <row r="271" spans="19:33" x14ac:dyDescent="0.2">
      <c r="S271" s="346"/>
      <c r="T271" s="346"/>
      <c r="U271" s="346"/>
      <c r="V271" s="346"/>
      <c r="W271" s="346"/>
      <c r="X271" s="346"/>
      <c r="Y271" s="346"/>
      <c r="Z271" s="346"/>
      <c r="AA271" s="346"/>
      <c r="AB271" s="346"/>
      <c r="AC271" s="346"/>
      <c r="AD271" s="346"/>
      <c r="AE271" s="346"/>
      <c r="AF271" s="346"/>
      <c r="AG271" s="346"/>
    </row>
    <row r="272" spans="19:33" x14ac:dyDescent="0.2">
      <c r="S272" s="346"/>
      <c r="T272" s="346"/>
      <c r="U272" s="346"/>
      <c r="V272" s="346"/>
      <c r="W272" s="346"/>
      <c r="X272" s="346"/>
      <c r="Y272" s="346"/>
      <c r="Z272" s="346"/>
      <c r="AA272" s="346"/>
      <c r="AB272" s="346"/>
      <c r="AC272" s="346"/>
      <c r="AD272" s="346"/>
      <c r="AE272" s="346"/>
      <c r="AF272" s="346"/>
      <c r="AG272" s="346"/>
    </row>
    <row r="273" spans="19:33" x14ac:dyDescent="0.2">
      <c r="S273" s="346"/>
      <c r="T273" s="346"/>
      <c r="U273" s="346"/>
      <c r="V273" s="346"/>
      <c r="W273" s="346"/>
      <c r="X273" s="346"/>
      <c r="Y273" s="346"/>
      <c r="Z273" s="346"/>
      <c r="AA273" s="346"/>
      <c r="AB273" s="346"/>
      <c r="AC273" s="346"/>
      <c r="AD273" s="346"/>
      <c r="AE273" s="346"/>
      <c r="AF273" s="346"/>
      <c r="AG273" s="346"/>
    </row>
    <row r="274" spans="19:33" x14ac:dyDescent="0.2">
      <c r="S274" s="346"/>
      <c r="T274" s="346"/>
      <c r="U274" s="346"/>
      <c r="V274" s="346"/>
      <c r="W274" s="346"/>
      <c r="X274" s="346"/>
      <c r="Y274" s="346"/>
      <c r="Z274" s="346"/>
      <c r="AA274" s="346"/>
      <c r="AB274" s="346"/>
      <c r="AC274" s="346"/>
      <c r="AD274" s="346"/>
      <c r="AE274" s="346"/>
      <c r="AF274" s="346"/>
      <c r="AG274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0"/>
  <dimension ref="A1:R79"/>
  <sheetViews>
    <sheetView workbookViewId="0">
      <selection activeCell="C78" sqref="C78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AugAlt!I1</f>
        <v>8</v>
      </c>
      <c r="J1" s="13"/>
      <c r="K1" s="4" t="s">
        <v>81</v>
      </c>
      <c r="L1" s="65">
        <f>AugAlt!L1</f>
        <v>6</v>
      </c>
      <c r="M1" s="65">
        <f>AugAlt!M1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tr">
        <f>AugAlt!B2</f>
        <v>Referat Personal</v>
      </c>
      <c r="C2" s="34"/>
      <c r="D2" s="35"/>
      <c r="E2" s="2"/>
      <c r="F2" s="2"/>
      <c r="H2" s="4" t="s">
        <v>4</v>
      </c>
      <c r="I2" s="64">
        <f>AugAlt!I2</f>
        <v>10</v>
      </c>
      <c r="J2" s="2"/>
      <c r="K2" s="41" t="s">
        <v>5</v>
      </c>
      <c r="L2" s="69">
        <f>AugAlt!L2</f>
        <v>0.3</v>
      </c>
      <c r="N2" s="8"/>
      <c r="O2" s="43" t="s">
        <v>6</v>
      </c>
      <c r="P2" s="52">
        <f>AugAlt!Q73</f>
        <v>-514.4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AugAlt!B3</f>
        <v xml:space="preserve">Max </v>
      </c>
      <c r="C3" s="34"/>
      <c r="D3" s="36"/>
      <c r="E3" s="2"/>
      <c r="F3" s="2"/>
      <c r="H3" s="4" t="s">
        <v>8</v>
      </c>
      <c r="I3" s="121">
        <f>AugAlt!I3</f>
        <v>20</v>
      </c>
      <c r="J3" s="3"/>
      <c r="K3" s="41" t="s">
        <v>9</v>
      </c>
      <c r="L3" s="69">
        <f>AugAlt!L3</f>
        <v>0.45</v>
      </c>
      <c r="N3" s="8"/>
      <c r="O3" s="43" t="s">
        <v>10</v>
      </c>
      <c r="P3" s="10">
        <f>SIGN(L9)*(DAY(L10)*24+HOUR(L10)+MINUTE(L10)/100)</f>
        <v>-514.4</v>
      </c>
    </row>
    <row r="4" spans="1:17" ht="16.149999999999999" customHeight="1" thickTop="1" thickBot="1" x14ac:dyDescent="0.25">
      <c r="A4" t="s">
        <v>11</v>
      </c>
      <c r="B4" s="51" t="s">
        <v>66</v>
      </c>
      <c r="C4" s="50"/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49">
        <f>AugAlt!B5</f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-682.4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DATE(B5,9,1)</f>
        <v>45536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8">
        <f>ABS(P2)</f>
        <v>514.4</v>
      </c>
      <c r="J9" s="125">
        <f>TIME(INT(L1),(L1-INT(L1))*100,0)</f>
        <v>0.25</v>
      </c>
      <c r="K9" s="126">
        <f>SUM(B36:P36)+SUM(B68:Q68)</f>
        <v>0</v>
      </c>
      <c r="L9" s="127">
        <f>K9+I10</f>
        <v>-21.444444444444443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-28.444444444444418</v>
      </c>
      <c r="Q9" s="47">
        <f>ABS(P2)</f>
        <v>514.4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-21.444444444444443</v>
      </c>
      <c r="J10" s="101">
        <f>TIME(INT(M1),(M1-INT(M1))*100,0)</f>
        <v>0.83333333333333337</v>
      </c>
      <c r="K10" s="100">
        <f>ABS(K9)</f>
        <v>0</v>
      </c>
      <c r="L10" s="102">
        <f>ABS(L9)</f>
        <v>21.444444444444443</v>
      </c>
      <c r="M10" s="110" t="e">
        <f>#REF!</f>
        <v>#REF!</v>
      </c>
      <c r="N10" s="112" t="e">
        <f>Q54</f>
        <v>#REF!</v>
      </c>
      <c r="O10" s="111">
        <f>ABS(P10)</f>
        <v>28.444444444444418</v>
      </c>
      <c r="P10" s="1">
        <f>IF(P9&gt;O9,O9,P9)</f>
        <v>-28.444444444444418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45536</v>
      </c>
      <c r="C11" s="16">
        <f t="shared" si="0"/>
        <v>45537</v>
      </c>
      <c r="D11" s="16">
        <f t="shared" si="0"/>
        <v>45538</v>
      </c>
      <c r="E11" s="16">
        <f t="shared" si="0"/>
        <v>45539</v>
      </c>
      <c r="F11" s="16">
        <f t="shared" si="0"/>
        <v>45540</v>
      </c>
      <c r="G11" s="16">
        <f t="shared" si="0"/>
        <v>45541</v>
      </c>
      <c r="H11" s="16">
        <f t="shared" si="0"/>
        <v>45542</v>
      </c>
      <c r="I11" s="16">
        <f t="shared" si="0"/>
        <v>45543</v>
      </c>
      <c r="J11" s="16">
        <f t="shared" si="0"/>
        <v>45544</v>
      </c>
      <c r="K11" s="16">
        <f t="shared" si="0"/>
        <v>45545</v>
      </c>
      <c r="L11" s="16">
        <f t="shared" si="0"/>
        <v>45546</v>
      </c>
      <c r="M11" s="16">
        <f t="shared" si="0"/>
        <v>45547</v>
      </c>
      <c r="N11" s="16">
        <f t="shared" si="0"/>
        <v>45548</v>
      </c>
      <c r="O11" s="16">
        <f t="shared" si="0"/>
        <v>45549</v>
      </c>
      <c r="P11" s="16">
        <f t="shared" si="0"/>
        <v>45550</v>
      </c>
      <c r="Q11" s="2"/>
    </row>
    <row r="12" spans="1:17" ht="16.149999999999999" customHeight="1" thickBot="1" x14ac:dyDescent="0.25">
      <c r="A12" s="6" t="s">
        <v>18</v>
      </c>
      <c r="B12" s="45">
        <f>B11</f>
        <v>45536</v>
      </c>
      <c r="C12" s="45">
        <f t="shared" ref="C12:P12" si="1">C11</f>
        <v>45537</v>
      </c>
      <c r="D12" s="45">
        <f t="shared" si="1"/>
        <v>45538</v>
      </c>
      <c r="E12" s="45">
        <f t="shared" si="1"/>
        <v>45539</v>
      </c>
      <c r="F12" s="45">
        <f t="shared" si="1"/>
        <v>45540</v>
      </c>
      <c r="G12" s="45">
        <f t="shared" si="1"/>
        <v>45541</v>
      </c>
      <c r="H12" s="45">
        <f t="shared" si="1"/>
        <v>45542</v>
      </c>
      <c r="I12" s="45">
        <f t="shared" si="1"/>
        <v>45543</v>
      </c>
      <c r="J12" s="45">
        <f t="shared" si="1"/>
        <v>45544</v>
      </c>
      <c r="K12" s="45">
        <f t="shared" si="1"/>
        <v>45545</v>
      </c>
      <c r="L12" s="45">
        <f t="shared" si="1"/>
        <v>45546</v>
      </c>
      <c r="M12" s="45">
        <f t="shared" si="1"/>
        <v>45547</v>
      </c>
      <c r="N12" s="45">
        <f t="shared" si="1"/>
        <v>45548</v>
      </c>
      <c r="O12" s="45">
        <f t="shared" si="1"/>
        <v>45549</v>
      </c>
      <c r="P12" s="45">
        <f t="shared" si="1"/>
        <v>45550</v>
      </c>
      <c r="Q12" s="2"/>
    </row>
    <row r="13" spans="1:17" ht="16.149999999999999" customHeight="1" x14ac:dyDescent="0.2">
      <c r="A13" s="6" t="s">
        <v>19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6"/>
    </row>
    <row r="14" spans="1:17" ht="16.149999999999999" customHeight="1" x14ac:dyDescent="0.2">
      <c r="A14" s="6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"/>
    </row>
    <row r="15" spans="1:17" ht="16.149999999999999" customHeight="1" x14ac:dyDescent="0.2">
      <c r="A15" s="6" t="s">
        <v>21</v>
      </c>
      <c r="B15" s="68">
        <v>0</v>
      </c>
      <c r="C15" s="68">
        <f t="shared" ref="C15:P15" si="2">IF(AND(C19&gt;0,OR(LEFT(C16,1)="U",LEFT(C16,1)="A",LEFT(C16,1)="K",LEFT(C16,1)="D",LEFT(C16,3)="mKK")),$I$1,0)</f>
        <v>0</v>
      </c>
      <c r="D15" s="68">
        <f t="shared" si="2"/>
        <v>0</v>
      </c>
      <c r="E15" s="68">
        <v>0</v>
      </c>
      <c r="F15" s="68">
        <f t="shared" si="2"/>
        <v>0</v>
      </c>
      <c r="G15" s="68"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0</v>
      </c>
      <c r="C19" s="18">
        <f t="shared" si="3"/>
        <v>8</v>
      </c>
      <c r="D19" s="18">
        <f t="shared" si="3"/>
        <v>8</v>
      </c>
      <c r="E19" s="18">
        <f t="shared" si="3"/>
        <v>8</v>
      </c>
      <c r="F19" s="18">
        <f t="shared" si="3"/>
        <v>8</v>
      </c>
      <c r="G19" s="18">
        <f t="shared" si="3"/>
        <v>8</v>
      </c>
      <c r="H19" s="18">
        <f t="shared" si="3"/>
        <v>0</v>
      </c>
      <c r="I19" s="18">
        <f t="shared" si="3"/>
        <v>0</v>
      </c>
      <c r="J19" s="18">
        <f t="shared" si="3"/>
        <v>8</v>
      </c>
      <c r="K19" s="18">
        <f t="shared" si="3"/>
        <v>8</v>
      </c>
      <c r="L19" s="18">
        <f t="shared" si="3"/>
        <v>8</v>
      </c>
      <c r="M19" s="18">
        <f t="shared" si="3"/>
        <v>8</v>
      </c>
      <c r="N19" s="18">
        <f t="shared" si="3"/>
        <v>8</v>
      </c>
      <c r="O19" s="18">
        <f t="shared" si="3"/>
        <v>0</v>
      </c>
      <c r="P19" s="18">
        <f t="shared" si="3"/>
        <v>0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</v>
      </c>
      <c r="E23" s="20">
        <f t="shared" si="7"/>
        <v>0</v>
      </c>
      <c r="F23" s="21">
        <f t="shared" si="7"/>
        <v>0</v>
      </c>
      <c r="G23" s="20">
        <f t="shared" si="7"/>
        <v>0</v>
      </c>
      <c r="H23" s="20">
        <f t="shared" si="7"/>
        <v>0</v>
      </c>
      <c r="I23" s="20">
        <f t="shared" si="7"/>
        <v>0</v>
      </c>
      <c r="J23" s="20">
        <f t="shared" si="7"/>
        <v>0</v>
      </c>
      <c r="K23" s="20">
        <f t="shared" si="7"/>
        <v>0</v>
      </c>
      <c r="L23" s="20">
        <f t="shared" si="7"/>
        <v>0</v>
      </c>
      <c r="M23" s="20">
        <f t="shared" si="7"/>
        <v>0</v>
      </c>
      <c r="N23" s="20">
        <f t="shared" si="7"/>
        <v>0</v>
      </c>
      <c r="O23" s="20">
        <f t="shared" si="7"/>
        <v>0</v>
      </c>
      <c r="P23" s="20">
        <f t="shared" si="7"/>
        <v>0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0.25</v>
      </c>
      <c r="D24" s="56">
        <f t="shared" ref="D24:P24" si="8">IF(AND(D23&gt;0,D23&lt;$J$9),$J$9,D23)</f>
        <v>0</v>
      </c>
      <c r="E24" s="56">
        <f t="shared" si="8"/>
        <v>0</v>
      </c>
      <c r="F24" s="56">
        <f t="shared" si="8"/>
        <v>0</v>
      </c>
      <c r="G24" s="56">
        <f t="shared" si="8"/>
        <v>0</v>
      </c>
      <c r="H24" s="56">
        <f t="shared" si="8"/>
        <v>0</v>
      </c>
      <c r="I24" s="56">
        <f t="shared" si="8"/>
        <v>0</v>
      </c>
      <c r="J24" s="56">
        <f t="shared" si="8"/>
        <v>0</v>
      </c>
      <c r="K24" s="56">
        <f t="shared" si="8"/>
        <v>0</v>
      </c>
      <c r="L24" s="56">
        <f t="shared" si="8"/>
        <v>0</v>
      </c>
      <c r="M24" s="56">
        <f t="shared" si="8"/>
        <v>0</v>
      </c>
      <c r="N24" s="56">
        <f t="shared" si="8"/>
        <v>0</v>
      </c>
      <c r="O24" s="56">
        <f t="shared" si="8"/>
        <v>0</v>
      </c>
      <c r="P24" s="56">
        <f t="shared" si="8"/>
        <v>0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</v>
      </c>
      <c r="E25" s="20">
        <f t="shared" si="9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20">
        <f t="shared" si="9"/>
        <v>0</v>
      </c>
      <c r="O25" s="20">
        <f t="shared" si="9"/>
        <v>0</v>
      </c>
      <c r="P25" s="20">
        <f t="shared" si="9"/>
        <v>0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</v>
      </c>
      <c r="E26" s="56">
        <f t="shared" si="10"/>
        <v>0</v>
      </c>
      <c r="F26" s="56">
        <f t="shared" si="10"/>
        <v>0</v>
      </c>
      <c r="G26" s="56">
        <f t="shared" si="10"/>
        <v>0</v>
      </c>
      <c r="H26" s="56">
        <f t="shared" si="10"/>
        <v>0</v>
      </c>
      <c r="I26" s="56">
        <f t="shared" si="10"/>
        <v>0</v>
      </c>
      <c r="J26" s="56">
        <f t="shared" si="10"/>
        <v>0</v>
      </c>
      <c r="K26" s="56">
        <f t="shared" si="10"/>
        <v>0</v>
      </c>
      <c r="L26" s="56">
        <f t="shared" si="10"/>
        <v>0</v>
      </c>
      <c r="M26" s="56">
        <f t="shared" si="10"/>
        <v>0</v>
      </c>
      <c r="N26" s="56">
        <f t="shared" si="10"/>
        <v>0</v>
      </c>
      <c r="O26" s="56">
        <f t="shared" si="10"/>
        <v>0</v>
      </c>
      <c r="P26" s="56">
        <f t="shared" si="10"/>
        <v>0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0</v>
      </c>
      <c r="N28" s="20">
        <f t="shared" si="12"/>
        <v>0</v>
      </c>
      <c r="O28" s="20">
        <f t="shared" si="12"/>
        <v>0</v>
      </c>
      <c r="P28" s="20">
        <f t="shared" si="12"/>
        <v>0</v>
      </c>
    </row>
    <row r="29" spans="1:17" hidden="1" x14ac:dyDescent="0.2">
      <c r="A29" s="17" t="s">
        <v>59</v>
      </c>
      <c r="B29" s="20">
        <f t="shared" ref="B29:P29" si="13">TIME(INT(B19),(B19-INT(B19))*100,0)</f>
        <v>0</v>
      </c>
      <c r="C29" s="20">
        <f t="shared" si="13"/>
        <v>0.33333333333333331</v>
      </c>
      <c r="D29" s="20">
        <f t="shared" si="13"/>
        <v>0.33333333333333331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</v>
      </c>
      <c r="I29" s="20">
        <f t="shared" si="13"/>
        <v>0</v>
      </c>
      <c r="J29" s="20">
        <f t="shared" si="13"/>
        <v>0.33333333333333331</v>
      </c>
      <c r="K29" s="20">
        <f t="shared" si="13"/>
        <v>0.33333333333333331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</v>
      </c>
      <c r="P29" s="20">
        <f t="shared" si="13"/>
        <v>0</v>
      </c>
      <c r="Q29" s="2"/>
    </row>
    <row r="30" spans="1:17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14">C30+D29</f>
        <v>0.66666666666666663</v>
      </c>
      <c r="E30" s="22">
        <f t="shared" si="14"/>
        <v>1</v>
      </c>
      <c r="F30" s="22">
        <f t="shared" si="14"/>
        <v>1.3333333333333333</v>
      </c>
      <c r="G30" s="22">
        <f t="shared" si="14"/>
        <v>1.6666666666666665</v>
      </c>
      <c r="H30" s="22">
        <f t="shared" si="14"/>
        <v>1.6666666666666665</v>
      </c>
      <c r="I30" s="22">
        <f t="shared" si="14"/>
        <v>1.6666666666666665</v>
      </c>
      <c r="J30" s="22">
        <f t="shared" si="14"/>
        <v>1.9999999999999998</v>
      </c>
      <c r="K30" s="22">
        <f t="shared" si="14"/>
        <v>2.333333333333333</v>
      </c>
      <c r="L30" s="22">
        <f t="shared" si="14"/>
        <v>2.6666666666666665</v>
      </c>
      <c r="M30" s="22">
        <f t="shared" si="14"/>
        <v>3</v>
      </c>
      <c r="N30" s="22">
        <f t="shared" si="14"/>
        <v>3.3333333333333335</v>
      </c>
      <c r="O30" s="22">
        <f t="shared" si="14"/>
        <v>3.3333333333333335</v>
      </c>
      <c r="P30" s="66">
        <f t="shared" si="14"/>
        <v>3.3333333333333335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5">E26-E24</f>
        <v>0</v>
      </c>
      <c r="F31" s="22">
        <f t="shared" si="15"/>
        <v>0</v>
      </c>
      <c r="G31" s="22">
        <f t="shared" si="15"/>
        <v>0</v>
      </c>
      <c r="H31" s="22">
        <f t="shared" si="15"/>
        <v>0</v>
      </c>
      <c r="I31" s="22">
        <f t="shared" si="15"/>
        <v>0</v>
      </c>
      <c r="J31" s="22">
        <f t="shared" si="15"/>
        <v>0</v>
      </c>
      <c r="K31" s="22">
        <f t="shared" si="15"/>
        <v>0</v>
      </c>
      <c r="L31" s="22">
        <f t="shared" si="15"/>
        <v>0</v>
      </c>
      <c r="M31" s="22">
        <f t="shared" si="15"/>
        <v>0</v>
      </c>
      <c r="N31" s="22">
        <f t="shared" si="15"/>
        <v>0</v>
      </c>
      <c r="O31" s="22">
        <f t="shared" si="15"/>
        <v>0</v>
      </c>
      <c r="P31" s="22">
        <f t="shared" si="15"/>
        <v>0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0</v>
      </c>
      <c r="E32" s="74">
        <f t="shared" si="16"/>
        <v>0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0</v>
      </c>
      <c r="N32" s="74">
        <f t="shared" si="16"/>
        <v>0</v>
      </c>
      <c r="O32" s="74">
        <f t="shared" si="16"/>
        <v>0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</v>
      </c>
      <c r="D33" s="75">
        <f t="shared" si="17"/>
        <v>0</v>
      </c>
      <c r="E33" s="75">
        <f t="shared" si="17"/>
        <v>0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</v>
      </c>
      <c r="N33" s="75">
        <f t="shared" si="17"/>
        <v>0</v>
      </c>
      <c r="O33" s="75">
        <f t="shared" si="17"/>
        <v>0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0</v>
      </c>
      <c r="E34" s="76">
        <f t="shared" si="18"/>
        <v>0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0</v>
      </c>
      <c r="N34" s="76">
        <f t="shared" si="18"/>
        <v>0</v>
      </c>
      <c r="O34" s="76">
        <f t="shared" si="18"/>
        <v>0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</v>
      </c>
      <c r="D35" s="22">
        <f t="shared" si="19"/>
        <v>0</v>
      </c>
      <c r="E35" s="22">
        <f t="shared" si="19"/>
        <v>0</v>
      </c>
      <c r="F35" s="22">
        <f t="shared" si="19"/>
        <v>0</v>
      </c>
      <c r="G35" s="22">
        <f t="shared" si="19"/>
        <v>0</v>
      </c>
      <c r="H35" s="22">
        <f t="shared" si="19"/>
        <v>0</v>
      </c>
      <c r="I35" s="22">
        <f t="shared" si="19"/>
        <v>0</v>
      </c>
      <c r="J35" s="22">
        <f t="shared" si="19"/>
        <v>0</v>
      </c>
      <c r="K35" s="22">
        <f t="shared" si="19"/>
        <v>0</v>
      </c>
      <c r="L35" s="22">
        <f t="shared" si="19"/>
        <v>0</v>
      </c>
      <c r="M35" s="22">
        <f t="shared" si="19"/>
        <v>0</v>
      </c>
      <c r="N35" s="22">
        <f t="shared" si="19"/>
        <v>0</v>
      </c>
      <c r="O35" s="22">
        <f t="shared" si="19"/>
        <v>0</v>
      </c>
      <c r="P35" s="22">
        <f t="shared" si="19"/>
        <v>0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</v>
      </c>
      <c r="D36" s="57">
        <f t="shared" si="20"/>
        <v>0</v>
      </c>
      <c r="E36" s="57">
        <f t="shared" si="20"/>
        <v>0</v>
      </c>
      <c r="F36" s="57">
        <f t="shared" si="20"/>
        <v>0</v>
      </c>
      <c r="G36" s="57">
        <f t="shared" si="20"/>
        <v>0</v>
      </c>
      <c r="H36" s="57">
        <f t="shared" si="20"/>
        <v>0</v>
      </c>
      <c r="I36" s="57">
        <f t="shared" si="20"/>
        <v>0</v>
      </c>
      <c r="J36" s="57">
        <f t="shared" si="20"/>
        <v>0</v>
      </c>
      <c r="K36" s="57">
        <f t="shared" si="20"/>
        <v>0</v>
      </c>
      <c r="L36" s="57">
        <f t="shared" si="20"/>
        <v>0</v>
      </c>
      <c r="M36" s="57">
        <f t="shared" si="20"/>
        <v>0</v>
      </c>
      <c r="N36" s="57">
        <f t="shared" si="20"/>
        <v>0</v>
      </c>
      <c r="O36" s="57">
        <f t="shared" si="20"/>
        <v>0</v>
      </c>
      <c r="P36" s="57">
        <f t="shared" si="20"/>
        <v>0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0</v>
      </c>
      <c r="D37" s="25">
        <f t="shared" si="21"/>
        <v>0</v>
      </c>
      <c r="E37" s="25">
        <f t="shared" si="21"/>
        <v>0</v>
      </c>
      <c r="F37" s="25">
        <f t="shared" si="21"/>
        <v>0</v>
      </c>
      <c r="G37" s="25">
        <f t="shared" si="21"/>
        <v>0</v>
      </c>
      <c r="H37" s="25">
        <f t="shared" si="21"/>
        <v>0</v>
      </c>
      <c r="I37" s="25">
        <f t="shared" si="21"/>
        <v>0</v>
      </c>
      <c r="J37" s="25">
        <f t="shared" si="21"/>
        <v>0</v>
      </c>
      <c r="K37" s="25">
        <f t="shared" si="21"/>
        <v>0</v>
      </c>
      <c r="L37" s="25">
        <f t="shared" si="21"/>
        <v>0</v>
      </c>
      <c r="M37" s="25">
        <f t="shared" si="21"/>
        <v>0</v>
      </c>
      <c r="N37" s="25">
        <f t="shared" si="21"/>
        <v>0</v>
      </c>
      <c r="O37" s="25">
        <f t="shared" si="21"/>
        <v>0</v>
      </c>
      <c r="P37" s="25">
        <f t="shared" si="21"/>
        <v>0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0</v>
      </c>
      <c r="C38" s="22">
        <f t="shared" si="22"/>
        <v>-0.33333333333333331</v>
      </c>
      <c r="D38" s="22">
        <f t="shared" si="22"/>
        <v>-0.33333333333333331</v>
      </c>
      <c r="E38" s="22">
        <f t="shared" si="22"/>
        <v>-0.33333333333333331</v>
      </c>
      <c r="F38" s="22">
        <f t="shared" si="22"/>
        <v>-0.33333333333333331</v>
      </c>
      <c r="G38" s="22">
        <f t="shared" si="22"/>
        <v>-0.33333333333333331</v>
      </c>
      <c r="H38" s="22">
        <f t="shared" si="22"/>
        <v>0</v>
      </c>
      <c r="I38" s="22">
        <f t="shared" si="22"/>
        <v>0</v>
      </c>
      <c r="J38" s="22">
        <f t="shared" si="22"/>
        <v>-0.33333333333333331</v>
      </c>
      <c r="K38" s="22">
        <f t="shared" si="22"/>
        <v>-0.33333333333333331</v>
      </c>
      <c r="L38" s="22">
        <f t="shared" si="22"/>
        <v>-0.33333333333333331</v>
      </c>
      <c r="M38" s="22">
        <f t="shared" si="22"/>
        <v>-0.33333333333333331</v>
      </c>
      <c r="N38" s="22">
        <f t="shared" si="22"/>
        <v>-0.33333333333333331</v>
      </c>
      <c r="O38" s="22">
        <f t="shared" si="22"/>
        <v>0</v>
      </c>
      <c r="P38" s="22">
        <f t="shared" si="22"/>
        <v>0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0</v>
      </c>
      <c r="C39" s="26">
        <f t="shared" ref="C39:P39" si="23">SIGN(C38)*(HOUR(ABS(C38))+MINUTE(ABS(C38))/100)</f>
        <v>-8</v>
      </c>
      <c r="D39" s="26">
        <f t="shared" si="23"/>
        <v>-8</v>
      </c>
      <c r="E39" s="26">
        <f t="shared" si="23"/>
        <v>-8</v>
      </c>
      <c r="F39" s="26">
        <f t="shared" si="23"/>
        <v>-8</v>
      </c>
      <c r="G39" s="26">
        <f t="shared" si="23"/>
        <v>-8</v>
      </c>
      <c r="H39" s="26">
        <f t="shared" si="23"/>
        <v>0</v>
      </c>
      <c r="I39" s="26">
        <f t="shared" si="23"/>
        <v>0</v>
      </c>
      <c r="J39" s="26">
        <f t="shared" si="23"/>
        <v>-8</v>
      </c>
      <c r="K39" s="26">
        <f t="shared" si="23"/>
        <v>-8</v>
      </c>
      <c r="L39" s="26">
        <f t="shared" si="23"/>
        <v>-8</v>
      </c>
      <c r="M39" s="26">
        <f t="shared" si="23"/>
        <v>-8</v>
      </c>
      <c r="N39" s="26">
        <f t="shared" si="23"/>
        <v>-8</v>
      </c>
      <c r="O39" s="26">
        <f t="shared" si="23"/>
        <v>0</v>
      </c>
      <c r="P39" s="27">
        <f t="shared" si="23"/>
        <v>0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-21.444444444444443</v>
      </c>
      <c r="C40" s="22">
        <f t="shared" ref="C40:P40" si="24">C38+B40</f>
        <v>-21.777777777777775</v>
      </c>
      <c r="D40" s="22">
        <f t="shared" si="24"/>
        <v>-22.111111111111107</v>
      </c>
      <c r="E40" s="22">
        <f t="shared" si="24"/>
        <v>-22.444444444444439</v>
      </c>
      <c r="F40" s="22">
        <f t="shared" si="24"/>
        <v>-22.777777777777771</v>
      </c>
      <c r="G40" s="22">
        <f t="shared" si="24"/>
        <v>-23.111111111111104</v>
      </c>
      <c r="H40" s="22">
        <f t="shared" si="24"/>
        <v>-23.111111111111104</v>
      </c>
      <c r="I40" s="22">
        <f t="shared" si="24"/>
        <v>-23.111111111111104</v>
      </c>
      <c r="J40" s="22">
        <f t="shared" si="24"/>
        <v>-23.444444444444436</v>
      </c>
      <c r="K40" s="22">
        <f t="shared" si="24"/>
        <v>-23.777777777777768</v>
      </c>
      <c r="L40" s="22">
        <f t="shared" si="24"/>
        <v>-24.1111111111111</v>
      </c>
      <c r="M40" s="22">
        <f t="shared" si="24"/>
        <v>-24.444444444444432</v>
      </c>
      <c r="N40" s="22">
        <f t="shared" si="24"/>
        <v>-24.777777777777764</v>
      </c>
      <c r="O40" s="22">
        <f t="shared" si="24"/>
        <v>-24.777777777777764</v>
      </c>
      <c r="P40" s="66">
        <f t="shared" si="24"/>
        <v>-24.777777777777764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-514.4</v>
      </c>
      <c r="C41" s="28">
        <f t="shared" ref="C41:P41" si="25">SIGN(C40)*(DAY(ABS(C40))*24+HOUR(ABS(C40))+MINUTE(ABS(C40))/100)</f>
        <v>-522.4</v>
      </c>
      <c r="D41" s="28">
        <f t="shared" si="25"/>
        <v>-530.4</v>
      </c>
      <c r="E41" s="28">
        <f t="shared" si="25"/>
        <v>-538.4</v>
      </c>
      <c r="F41" s="28">
        <f t="shared" si="25"/>
        <v>-546.4</v>
      </c>
      <c r="G41" s="28">
        <f t="shared" si="25"/>
        <v>-554.4</v>
      </c>
      <c r="H41" s="28">
        <f t="shared" si="25"/>
        <v>-554.4</v>
      </c>
      <c r="I41" s="28">
        <f t="shared" si="25"/>
        <v>-554.4</v>
      </c>
      <c r="J41" s="28">
        <f t="shared" si="25"/>
        <v>-562.4</v>
      </c>
      <c r="K41" s="28">
        <f t="shared" si="25"/>
        <v>-570.4</v>
      </c>
      <c r="L41" s="28">
        <f t="shared" si="25"/>
        <v>-578.4</v>
      </c>
      <c r="M41" s="28">
        <f t="shared" si="25"/>
        <v>-586.4</v>
      </c>
      <c r="N41" s="28">
        <f t="shared" si="25"/>
        <v>-594.4</v>
      </c>
      <c r="O41" s="28">
        <f t="shared" si="25"/>
        <v>-594.4</v>
      </c>
      <c r="P41" s="28">
        <f t="shared" si="25"/>
        <v>-594.4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45551</v>
      </c>
      <c r="C43" s="16">
        <f t="shared" si="27"/>
        <v>45552</v>
      </c>
      <c r="D43" s="16">
        <f t="shared" si="27"/>
        <v>45553</v>
      </c>
      <c r="E43" s="16">
        <f t="shared" si="27"/>
        <v>45554</v>
      </c>
      <c r="F43" s="16">
        <f t="shared" si="27"/>
        <v>45555</v>
      </c>
      <c r="G43" s="16">
        <f t="shared" si="27"/>
        <v>45556</v>
      </c>
      <c r="H43" s="16">
        <f t="shared" si="27"/>
        <v>45557</v>
      </c>
      <c r="I43" s="16">
        <f t="shared" si="27"/>
        <v>45558</v>
      </c>
      <c r="J43" s="16">
        <f t="shared" si="27"/>
        <v>45559</v>
      </c>
      <c r="K43" s="16">
        <f t="shared" si="27"/>
        <v>45560</v>
      </c>
      <c r="L43" s="16">
        <f t="shared" si="27"/>
        <v>45561</v>
      </c>
      <c r="M43" s="16">
        <f t="shared" si="27"/>
        <v>45562</v>
      </c>
      <c r="N43" s="16">
        <f t="shared" si="27"/>
        <v>45563</v>
      </c>
      <c r="O43" s="16">
        <f>IF(MONTH($B$9+COLUMN(O45)+13)=MONTH($B$9),$B$9+COLUMN(O45)+13,"")</f>
        <v>45564</v>
      </c>
      <c r="P43" s="16">
        <f>IF(MONTH($B$9+COLUMN(P45)+13)=MONTH($B$9),$B$9+COLUMN(P45)+13,"")</f>
        <v>45565</v>
      </c>
      <c r="Q43" s="16" t="str">
        <f>IF(MONTH($B$9+COLUMN(Q45)+13)=MONTH($B$9),$B$9+COLUMN(Q45)+13,"")</f>
        <v/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45551</v>
      </c>
      <c r="C44" s="45">
        <f t="shared" si="28"/>
        <v>45552</v>
      </c>
      <c r="D44" s="45">
        <f t="shared" si="28"/>
        <v>45553</v>
      </c>
      <c r="E44" s="45">
        <f t="shared" si="28"/>
        <v>45554</v>
      </c>
      <c r="F44" s="45">
        <f t="shared" si="28"/>
        <v>45555</v>
      </c>
      <c r="G44" s="45">
        <f t="shared" si="28"/>
        <v>45556</v>
      </c>
      <c r="H44" s="45">
        <f t="shared" si="28"/>
        <v>45557</v>
      </c>
      <c r="I44" s="45">
        <f t="shared" si="28"/>
        <v>45558</v>
      </c>
      <c r="J44" s="45">
        <f t="shared" si="28"/>
        <v>45559</v>
      </c>
      <c r="K44" s="45">
        <f t="shared" si="28"/>
        <v>45560</v>
      </c>
      <c r="L44" s="45">
        <f t="shared" si="28"/>
        <v>45561</v>
      </c>
      <c r="M44" s="45">
        <f t="shared" si="28"/>
        <v>45562</v>
      </c>
      <c r="N44" s="45">
        <f t="shared" si="28"/>
        <v>45563</v>
      </c>
      <c r="O44" s="45">
        <f t="shared" si="28"/>
        <v>45564</v>
      </c>
      <c r="P44" s="45">
        <f t="shared" si="28"/>
        <v>45565</v>
      </c>
      <c r="Q44" s="45" t="str">
        <f t="shared" si="28"/>
        <v/>
      </c>
    </row>
    <row r="45" spans="1:17" ht="16.149999999999999" customHeight="1" x14ac:dyDescent="0.2">
      <c r="A45" s="6" t="s">
        <v>19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v>0</v>
      </c>
      <c r="C47" s="68">
        <f t="shared" ref="C47:Q47" si="29">IF(AND(C51&gt;0,OR(LEFT(C48,1)="U",LEFT(C48,1)="A",LEFT(C48,1)="K",LEFT(C48,1)="D",LEFT(C48,3)="mKK")),$I$1,0)</f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0</v>
      </c>
      <c r="O47" s="68">
        <f t="shared" si="29"/>
        <v>0</v>
      </c>
      <c r="P47" s="68"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</row>
    <row r="49" spans="1:18" ht="16.149999999999999" customHeight="1" x14ac:dyDescent="0.2">
      <c r="A49" s="6" t="s">
        <v>24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 t="shared" si="30"/>
        <v>8</v>
      </c>
      <c r="D51" s="18">
        <f t="shared" si="30"/>
        <v>8</v>
      </c>
      <c r="E51" s="18">
        <f t="shared" si="30"/>
        <v>8</v>
      </c>
      <c r="F51" s="18">
        <f t="shared" si="30"/>
        <v>8</v>
      </c>
      <c r="G51" s="18">
        <f t="shared" si="30"/>
        <v>0</v>
      </c>
      <c r="H51" s="18">
        <f t="shared" si="30"/>
        <v>0</v>
      </c>
      <c r="I51" s="18">
        <f t="shared" si="30"/>
        <v>8</v>
      </c>
      <c r="J51" s="18">
        <f t="shared" si="30"/>
        <v>8</v>
      </c>
      <c r="K51" s="18">
        <f t="shared" si="30"/>
        <v>8</v>
      </c>
      <c r="L51" s="18">
        <f t="shared" si="30"/>
        <v>8</v>
      </c>
      <c r="M51" s="18">
        <f t="shared" si="30"/>
        <v>8</v>
      </c>
      <c r="N51" s="18">
        <f t="shared" si="30"/>
        <v>0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</v>
      </c>
      <c r="C55" s="20">
        <f t="shared" si="34"/>
        <v>0</v>
      </c>
      <c r="D55" s="20">
        <f t="shared" si="34"/>
        <v>0</v>
      </c>
      <c r="E55" s="20">
        <f t="shared" si="34"/>
        <v>0</v>
      </c>
      <c r="F55" s="21">
        <f t="shared" si="34"/>
        <v>0</v>
      </c>
      <c r="G55" s="20">
        <f t="shared" si="34"/>
        <v>0</v>
      </c>
      <c r="H55" s="20">
        <f t="shared" si="34"/>
        <v>0</v>
      </c>
      <c r="I55" s="20">
        <f t="shared" si="34"/>
        <v>0</v>
      </c>
      <c r="J55" s="20">
        <f t="shared" si="34"/>
        <v>0</v>
      </c>
      <c r="K55" s="20">
        <f t="shared" si="34"/>
        <v>0</v>
      </c>
      <c r="L55" s="20">
        <f t="shared" si="34"/>
        <v>0</v>
      </c>
      <c r="M55" s="20">
        <f t="shared" si="34"/>
        <v>0</v>
      </c>
      <c r="N55" s="20">
        <f t="shared" si="34"/>
        <v>0</v>
      </c>
      <c r="O55" s="20">
        <f t="shared" si="34"/>
        <v>0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0.25</v>
      </c>
      <c r="C56" s="56">
        <f>IF(C55&lt;$J$9,$J$9,C55)</f>
        <v>0.25</v>
      </c>
      <c r="D56" s="56">
        <f t="shared" ref="D56:Q56" si="35">IF(AND(D55&gt;0,D55&lt;$J$9),$J$9,D55)</f>
        <v>0</v>
      </c>
      <c r="E56" s="56">
        <f t="shared" si="35"/>
        <v>0</v>
      </c>
      <c r="F56" s="56">
        <f t="shared" si="35"/>
        <v>0</v>
      </c>
      <c r="G56" s="56">
        <f t="shared" si="35"/>
        <v>0</v>
      </c>
      <c r="H56" s="56">
        <f t="shared" si="35"/>
        <v>0</v>
      </c>
      <c r="I56" s="56">
        <f t="shared" si="35"/>
        <v>0</v>
      </c>
      <c r="J56" s="56">
        <f t="shared" si="35"/>
        <v>0</v>
      </c>
      <c r="K56" s="56">
        <f t="shared" si="35"/>
        <v>0</v>
      </c>
      <c r="L56" s="56">
        <f t="shared" si="35"/>
        <v>0</v>
      </c>
      <c r="M56" s="56">
        <f t="shared" si="35"/>
        <v>0</v>
      </c>
      <c r="N56" s="56">
        <f t="shared" si="35"/>
        <v>0</v>
      </c>
      <c r="O56" s="56">
        <f t="shared" si="35"/>
        <v>0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</v>
      </c>
      <c r="C58" s="56">
        <f t="shared" si="37"/>
        <v>0</v>
      </c>
      <c r="D58" s="56">
        <f t="shared" si="37"/>
        <v>0</v>
      </c>
      <c r="E58" s="56">
        <f t="shared" si="37"/>
        <v>0</v>
      </c>
      <c r="F58" s="56">
        <f t="shared" si="37"/>
        <v>0</v>
      </c>
      <c r="G58" s="56">
        <f t="shared" si="37"/>
        <v>0</v>
      </c>
      <c r="H58" s="56">
        <f t="shared" si="37"/>
        <v>0</v>
      </c>
      <c r="I58" s="56">
        <f t="shared" si="37"/>
        <v>0</v>
      </c>
      <c r="J58" s="56">
        <f t="shared" si="37"/>
        <v>0</v>
      </c>
      <c r="K58" s="56">
        <f t="shared" si="37"/>
        <v>0</v>
      </c>
      <c r="L58" s="56">
        <f t="shared" si="37"/>
        <v>0</v>
      </c>
      <c r="M58" s="56">
        <f t="shared" si="37"/>
        <v>0</v>
      </c>
      <c r="N58" s="56">
        <f t="shared" si="37"/>
        <v>0</v>
      </c>
      <c r="O58" s="56">
        <f t="shared" si="37"/>
        <v>0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0</v>
      </c>
      <c r="C60" s="20">
        <f t="shared" si="39"/>
        <v>0</v>
      </c>
      <c r="D60" s="20">
        <f t="shared" si="39"/>
        <v>0</v>
      </c>
      <c r="E60" s="20">
        <f t="shared" si="39"/>
        <v>0</v>
      </c>
      <c r="F60" s="20">
        <f t="shared" si="39"/>
        <v>0</v>
      </c>
      <c r="G60" s="20">
        <f t="shared" si="39"/>
        <v>0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0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0.33333333333333331</v>
      </c>
      <c r="D61" s="20">
        <f t="shared" si="40"/>
        <v>0.33333333333333331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</v>
      </c>
      <c r="H61" s="20">
        <f t="shared" si="40"/>
        <v>0</v>
      </c>
      <c r="I61" s="20">
        <f t="shared" si="40"/>
        <v>0.33333333333333331</v>
      </c>
      <c r="J61" s="20">
        <f t="shared" si="40"/>
        <v>0.33333333333333331</v>
      </c>
      <c r="K61" s="20">
        <f t="shared" si="40"/>
        <v>0.33333333333333331</v>
      </c>
      <c r="L61" s="20">
        <f t="shared" si="40"/>
        <v>0.33333333333333331</v>
      </c>
      <c r="M61" s="20">
        <f t="shared" si="40"/>
        <v>0.33333333333333331</v>
      </c>
      <c r="N61" s="20">
        <f t="shared" si="40"/>
        <v>0</v>
      </c>
      <c r="O61" s="20">
        <f t="shared" si="40"/>
        <v>0</v>
      </c>
      <c r="P61" s="20">
        <f t="shared" si="40"/>
        <v>0.33333333333333331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3.666666666666667</v>
      </c>
      <c r="C62" s="22">
        <f>B62+C61</f>
        <v>4</v>
      </c>
      <c r="D62" s="22">
        <f t="shared" ref="D62:Q62" si="41">C62+D61</f>
        <v>4.333333333333333</v>
      </c>
      <c r="E62" s="22">
        <f t="shared" si="41"/>
        <v>4.6666666666666661</v>
      </c>
      <c r="F62" s="22">
        <f t="shared" si="41"/>
        <v>4.9999999999999991</v>
      </c>
      <c r="G62" s="22">
        <f t="shared" si="41"/>
        <v>4.9999999999999991</v>
      </c>
      <c r="H62" s="22">
        <f t="shared" si="41"/>
        <v>4.9999999999999991</v>
      </c>
      <c r="I62" s="22">
        <f t="shared" si="41"/>
        <v>5.3333333333333321</v>
      </c>
      <c r="J62" s="22">
        <f t="shared" si="41"/>
        <v>5.6666666666666652</v>
      </c>
      <c r="K62" s="22">
        <f t="shared" si="41"/>
        <v>5.9999999999999982</v>
      </c>
      <c r="L62" s="22">
        <f t="shared" si="41"/>
        <v>6.3333333333333313</v>
      </c>
      <c r="M62" s="22">
        <f t="shared" si="41"/>
        <v>6.6666666666666643</v>
      </c>
      <c r="N62" s="22">
        <f t="shared" si="41"/>
        <v>6.6666666666666643</v>
      </c>
      <c r="O62" s="22">
        <f t="shared" si="41"/>
        <v>6.6666666666666643</v>
      </c>
      <c r="P62" s="22">
        <f t="shared" si="41"/>
        <v>6.9999999999999973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-0.25</v>
      </c>
      <c r="C63" s="22">
        <f t="shared" si="42"/>
        <v>-0.25</v>
      </c>
      <c r="D63" s="22">
        <f t="shared" si="42"/>
        <v>0</v>
      </c>
      <c r="E63" s="22">
        <f t="shared" si="42"/>
        <v>0</v>
      </c>
      <c r="F63" s="22">
        <f t="shared" si="42"/>
        <v>0</v>
      </c>
      <c r="G63" s="22">
        <f t="shared" si="42"/>
        <v>0</v>
      </c>
      <c r="H63" s="22">
        <f t="shared" si="42"/>
        <v>0</v>
      </c>
      <c r="I63" s="22">
        <f t="shared" si="42"/>
        <v>0</v>
      </c>
      <c r="J63" s="22">
        <f t="shared" si="42"/>
        <v>0</v>
      </c>
      <c r="K63" s="22">
        <f t="shared" si="42"/>
        <v>0</v>
      </c>
      <c r="L63" s="22">
        <f t="shared" si="42"/>
        <v>0</v>
      </c>
      <c r="M63" s="22">
        <f t="shared" si="42"/>
        <v>0</v>
      </c>
      <c r="N63" s="22">
        <f t="shared" si="42"/>
        <v>0</v>
      </c>
      <c r="O63" s="22">
        <f t="shared" si="42"/>
        <v>0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0</v>
      </c>
      <c r="C64" s="74">
        <f t="shared" si="43"/>
        <v>0</v>
      </c>
      <c r="D64" s="74">
        <f t="shared" si="43"/>
        <v>0</v>
      </c>
      <c r="E64" s="74">
        <f t="shared" si="43"/>
        <v>0</v>
      </c>
      <c r="F64" s="74">
        <f t="shared" si="43"/>
        <v>0</v>
      </c>
      <c r="G64" s="74">
        <f t="shared" si="43"/>
        <v>0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0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</v>
      </c>
      <c r="C65" s="75">
        <f t="shared" si="44"/>
        <v>0</v>
      </c>
      <c r="D65" s="75">
        <f t="shared" si="44"/>
        <v>0</v>
      </c>
      <c r="E65" s="75">
        <f t="shared" si="44"/>
        <v>0</v>
      </c>
      <c r="F65" s="75">
        <f t="shared" si="44"/>
        <v>0</v>
      </c>
      <c r="G65" s="75">
        <f t="shared" si="44"/>
        <v>0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0</v>
      </c>
      <c r="C66" s="76">
        <f t="shared" ref="C66:P66" si="45">TIME(INT(C65),(C65-INT(C65))*100,0)</f>
        <v>0</v>
      </c>
      <c r="D66" s="76">
        <f t="shared" si="45"/>
        <v>0</v>
      </c>
      <c r="E66" s="76">
        <f t="shared" si="45"/>
        <v>0</v>
      </c>
      <c r="F66" s="76">
        <f t="shared" si="45"/>
        <v>0</v>
      </c>
      <c r="G66" s="76">
        <f t="shared" si="45"/>
        <v>0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0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</v>
      </c>
      <c r="C67" s="22">
        <f t="shared" ref="C67:P67" si="46">IF(C52=1,0,IF(C58&gt;C56,C58-C56-C66+C59,C59))</f>
        <v>0</v>
      </c>
      <c r="D67" s="22">
        <f t="shared" si="46"/>
        <v>0</v>
      </c>
      <c r="E67" s="22">
        <f t="shared" si="46"/>
        <v>0</v>
      </c>
      <c r="F67" s="22">
        <f t="shared" si="46"/>
        <v>0</v>
      </c>
      <c r="G67" s="22">
        <f t="shared" si="46"/>
        <v>0</v>
      </c>
      <c r="H67" s="22">
        <f t="shared" si="46"/>
        <v>0</v>
      </c>
      <c r="I67" s="22">
        <f t="shared" si="46"/>
        <v>0</v>
      </c>
      <c r="J67" s="22">
        <f t="shared" si="46"/>
        <v>0</v>
      </c>
      <c r="K67" s="22">
        <f t="shared" si="46"/>
        <v>0</v>
      </c>
      <c r="L67" s="22">
        <f t="shared" si="46"/>
        <v>0</v>
      </c>
      <c r="M67" s="22">
        <f t="shared" si="46"/>
        <v>0</v>
      </c>
      <c r="N67" s="22">
        <f t="shared" si="46"/>
        <v>0</v>
      </c>
      <c r="O67" s="22">
        <f t="shared" si="46"/>
        <v>0</v>
      </c>
      <c r="P67" s="22">
        <f t="shared" si="46"/>
        <v>0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</v>
      </c>
      <c r="C68" s="57">
        <f t="shared" si="47"/>
        <v>0</v>
      </c>
      <c r="D68" s="57">
        <f t="shared" si="47"/>
        <v>0</v>
      </c>
      <c r="E68" s="57">
        <f t="shared" si="47"/>
        <v>0</v>
      </c>
      <c r="F68" s="57">
        <f t="shared" si="47"/>
        <v>0</v>
      </c>
      <c r="G68" s="57">
        <f t="shared" si="47"/>
        <v>0</v>
      </c>
      <c r="H68" s="57">
        <f t="shared" si="47"/>
        <v>0</v>
      </c>
      <c r="I68" s="57">
        <f t="shared" si="47"/>
        <v>0</v>
      </c>
      <c r="J68" s="57">
        <f t="shared" si="47"/>
        <v>0</v>
      </c>
      <c r="K68" s="57">
        <f t="shared" si="47"/>
        <v>0</v>
      </c>
      <c r="L68" s="57">
        <f t="shared" si="47"/>
        <v>0</v>
      </c>
      <c r="M68" s="57">
        <f t="shared" si="47"/>
        <v>0</v>
      </c>
      <c r="N68" s="57">
        <f t="shared" si="47"/>
        <v>0</v>
      </c>
      <c r="O68" s="57">
        <f t="shared" si="47"/>
        <v>0</v>
      </c>
      <c r="P68" s="57">
        <f t="shared" si="47"/>
        <v>0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0</v>
      </c>
      <c r="C69" s="25">
        <f t="shared" ref="C69:Q69" si="48">HOUR(C68)+MINUTE(C68)/100</f>
        <v>0</v>
      </c>
      <c r="D69" s="25">
        <f t="shared" si="48"/>
        <v>0</v>
      </c>
      <c r="E69" s="25">
        <f t="shared" si="48"/>
        <v>0</v>
      </c>
      <c r="F69" s="25">
        <f t="shared" si="48"/>
        <v>0</v>
      </c>
      <c r="G69" s="25">
        <f t="shared" si="48"/>
        <v>0</v>
      </c>
      <c r="H69" s="25">
        <f t="shared" si="48"/>
        <v>0</v>
      </c>
      <c r="I69" s="25">
        <f t="shared" si="48"/>
        <v>0</v>
      </c>
      <c r="J69" s="25">
        <f t="shared" si="48"/>
        <v>0</v>
      </c>
      <c r="K69" s="25">
        <f t="shared" si="48"/>
        <v>0</v>
      </c>
      <c r="L69" s="25">
        <f t="shared" si="48"/>
        <v>0</v>
      </c>
      <c r="M69" s="25">
        <f t="shared" si="48"/>
        <v>0</v>
      </c>
      <c r="N69" s="25">
        <f t="shared" si="48"/>
        <v>0</v>
      </c>
      <c r="O69" s="25">
        <f t="shared" si="48"/>
        <v>0</v>
      </c>
      <c r="P69" s="25">
        <f t="shared" si="48"/>
        <v>0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-0.33333333333333331</v>
      </c>
      <c r="C70" s="22">
        <f t="shared" si="49"/>
        <v>-0.33333333333333331</v>
      </c>
      <c r="D70" s="22">
        <f t="shared" si="49"/>
        <v>-0.33333333333333331</v>
      </c>
      <c r="E70" s="22">
        <f t="shared" si="49"/>
        <v>-0.33333333333333331</v>
      </c>
      <c r="F70" s="22">
        <f t="shared" si="49"/>
        <v>-0.33333333333333331</v>
      </c>
      <c r="G70" s="22">
        <f t="shared" si="49"/>
        <v>0</v>
      </c>
      <c r="H70" s="22">
        <f t="shared" si="49"/>
        <v>0</v>
      </c>
      <c r="I70" s="22">
        <f t="shared" si="49"/>
        <v>-0.33333333333333331</v>
      </c>
      <c r="J70" s="22">
        <f t="shared" si="49"/>
        <v>-0.33333333333333331</v>
      </c>
      <c r="K70" s="22">
        <f t="shared" si="49"/>
        <v>-0.33333333333333331</v>
      </c>
      <c r="L70" s="22">
        <f t="shared" si="49"/>
        <v>-0.33333333333333331</v>
      </c>
      <c r="M70" s="22">
        <f t="shared" si="49"/>
        <v>-0.33333333333333331</v>
      </c>
      <c r="N70" s="22">
        <f t="shared" si="49"/>
        <v>0</v>
      </c>
      <c r="O70" s="22">
        <f t="shared" si="49"/>
        <v>0</v>
      </c>
      <c r="P70" s="22">
        <f t="shared" si="49"/>
        <v>-0.33333333333333331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-8</v>
      </c>
      <c r="C71" s="26">
        <f t="shared" ref="C71:Q71" si="50">SIGN(C70)*(HOUR(ABS(C70))+MINUTE(ABS(C70))/100)</f>
        <v>-8</v>
      </c>
      <c r="D71" s="26">
        <f t="shared" si="50"/>
        <v>-8</v>
      </c>
      <c r="E71" s="26">
        <f t="shared" si="50"/>
        <v>-8</v>
      </c>
      <c r="F71" s="26">
        <f t="shared" si="50"/>
        <v>-8</v>
      </c>
      <c r="G71" s="26">
        <f t="shared" si="50"/>
        <v>0</v>
      </c>
      <c r="H71" s="26">
        <f t="shared" si="50"/>
        <v>0</v>
      </c>
      <c r="I71" s="26">
        <f t="shared" si="50"/>
        <v>-8</v>
      </c>
      <c r="J71" s="26">
        <f t="shared" si="50"/>
        <v>-8</v>
      </c>
      <c r="K71" s="26">
        <f t="shared" si="50"/>
        <v>-8</v>
      </c>
      <c r="L71" s="26">
        <f t="shared" si="50"/>
        <v>-8</v>
      </c>
      <c r="M71" s="26">
        <f t="shared" si="50"/>
        <v>-8</v>
      </c>
      <c r="N71" s="26">
        <f t="shared" si="50"/>
        <v>0</v>
      </c>
      <c r="O71" s="26">
        <f t="shared" si="50"/>
        <v>0</v>
      </c>
      <c r="P71" s="27">
        <f t="shared" si="50"/>
        <v>-8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-25.111111111111097</v>
      </c>
      <c r="C72" s="22">
        <f t="shared" ref="C72:Q72" si="51">C70+B72</f>
        <v>-25.444444444444429</v>
      </c>
      <c r="D72" s="22">
        <f t="shared" si="51"/>
        <v>-25.777777777777761</v>
      </c>
      <c r="E72" s="22">
        <f t="shared" si="51"/>
        <v>-26.111111111111093</v>
      </c>
      <c r="F72" s="22">
        <f t="shared" si="51"/>
        <v>-26.444444444444425</v>
      </c>
      <c r="G72" s="22">
        <f t="shared" si="51"/>
        <v>-26.444444444444425</v>
      </c>
      <c r="H72" s="22">
        <f t="shared" si="51"/>
        <v>-26.444444444444425</v>
      </c>
      <c r="I72" s="22">
        <f t="shared" si="51"/>
        <v>-26.777777777777757</v>
      </c>
      <c r="J72" s="22">
        <f t="shared" si="51"/>
        <v>-27.111111111111089</v>
      </c>
      <c r="K72" s="22">
        <f t="shared" si="51"/>
        <v>-27.444444444444422</v>
      </c>
      <c r="L72" s="22">
        <f t="shared" si="51"/>
        <v>-27.777777777777754</v>
      </c>
      <c r="M72" s="22">
        <f t="shared" si="51"/>
        <v>-28.111111111111086</v>
      </c>
      <c r="N72" s="22">
        <f t="shared" si="51"/>
        <v>-28.111111111111086</v>
      </c>
      <c r="O72" s="22">
        <f t="shared" si="51"/>
        <v>-28.111111111111086</v>
      </c>
      <c r="P72" s="22">
        <f t="shared" si="51"/>
        <v>-28.444444444444418</v>
      </c>
      <c r="Q72" s="66">
        <f t="shared" si="51"/>
        <v>-28.444444444444418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-602.4</v>
      </c>
      <c r="C73" s="28">
        <f t="shared" ref="C73:Q73" si="52">SIGN(C72)*(DAY(ABS(C72))*24+HOUR(ABS(C72))+MINUTE(ABS(C72))/100)</f>
        <v>-610.4</v>
      </c>
      <c r="D73" s="28">
        <f t="shared" si="52"/>
        <v>-618.4</v>
      </c>
      <c r="E73" s="28">
        <f t="shared" si="52"/>
        <v>-626.4</v>
      </c>
      <c r="F73" s="28">
        <f t="shared" si="52"/>
        <v>-634.4</v>
      </c>
      <c r="G73" s="28">
        <f t="shared" si="52"/>
        <v>-634.4</v>
      </c>
      <c r="H73" s="28">
        <f t="shared" si="52"/>
        <v>-634.4</v>
      </c>
      <c r="I73" s="28">
        <f t="shared" si="52"/>
        <v>-642.4</v>
      </c>
      <c r="J73" s="28">
        <f t="shared" si="52"/>
        <v>-650.4</v>
      </c>
      <c r="K73" s="28">
        <f t="shared" si="52"/>
        <v>-658.4</v>
      </c>
      <c r="L73" s="28">
        <f t="shared" si="52"/>
        <v>-666.4</v>
      </c>
      <c r="M73" s="28">
        <f t="shared" si="52"/>
        <v>-674.4</v>
      </c>
      <c r="N73" s="28">
        <f t="shared" si="52"/>
        <v>-674.4</v>
      </c>
      <c r="O73" s="28">
        <f t="shared" si="52"/>
        <v>-674.4</v>
      </c>
      <c r="P73" s="28">
        <f t="shared" si="52"/>
        <v>-682.4</v>
      </c>
      <c r="Q73" s="28">
        <f t="shared" si="52"/>
        <v>-682.4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3622047244094491" right="0" top="0" bottom="0" header="0" footer="0"/>
  <pageSetup paperSize="9" orientation="landscape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36">
    <pageSetUpPr fitToPage="1"/>
  </sheetPr>
  <dimension ref="A1:AU62"/>
  <sheetViews>
    <sheetView showGridLines="0" workbookViewId="0">
      <selection activeCell="AY15" sqref="AY14:AY15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7" width="0" style="298" hidden="1" customWidth="1"/>
  </cols>
  <sheetData>
    <row r="1" spans="1:47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7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7" s="184" customFormat="1" ht="15.75" x14ac:dyDescent="0.25">
      <c r="A3" s="193" t="s">
        <v>115</v>
      </c>
      <c r="B3" s="286" t="str">
        <f>'08'!B4</f>
        <v>August</v>
      </c>
      <c r="C3" s="288"/>
      <c r="D3" s="283" t="s">
        <v>112</v>
      </c>
      <c r="E3" s="221"/>
      <c r="F3" s="221">
        <f>'08'!P4</f>
        <v>176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105.6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</row>
    <row r="4" spans="1:47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7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7" ht="15" x14ac:dyDescent="0.25">
      <c r="A6" s="338">
        <v>45505</v>
      </c>
      <c r="B6" s="312"/>
      <c r="C6" s="312"/>
      <c r="D6" s="339">
        <f>AC6</f>
        <v>0</v>
      </c>
      <c r="E6" s="340"/>
      <c r="F6" s="311"/>
      <c r="G6" s="339">
        <f>AD6</f>
        <v>0</v>
      </c>
      <c r="H6" s="341"/>
      <c r="I6" s="312"/>
      <c r="J6" s="339">
        <f>AE6</f>
        <v>0</v>
      </c>
      <c r="K6" s="342"/>
      <c r="L6" s="342"/>
      <c r="M6" s="342"/>
      <c r="N6" s="343">
        <f>AL6</f>
        <v>0</v>
      </c>
      <c r="O6" s="344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7" ht="15" x14ac:dyDescent="0.25">
      <c r="A7" s="338">
        <v>45506</v>
      </c>
      <c r="B7" s="312"/>
      <c r="C7" s="312"/>
      <c r="D7" s="339">
        <f t="shared" ref="D7:D35" si="10">AC7</f>
        <v>0</v>
      </c>
      <c r="E7" s="340"/>
      <c r="F7" s="311"/>
      <c r="G7" s="339">
        <f t="shared" ref="G7:G35" si="11">AD7</f>
        <v>0</v>
      </c>
      <c r="H7" s="341"/>
      <c r="I7" s="312"/>
      <c r="J7" s="339">
        <f t="shared" ref="J7:J35" si="12">AE7</f>
        <v>0</v>
      </c>
      <c r="K7" s="342"/>
      <c r="L7" s="342"/>
      <c r="M7" s="342"/>
      <c r="N7" s="343">
        <f t="shared" ref="N7:N35" si="13">AL7</f>
        <v>0</v>
      </c>
      <c r="O7" s="344"/>
      <c r="P7" s="301"/>
      <c r="Q7" s="298"/>
      <c r="R7" s="298"/>
      <c r="S7" s="298"/>
      <c r="T7" s="354">
        <f t="shared" ref="T7:U37" si="14">TIME(INT(B7),(B7-INT(B7))*100,0)</f>
        <v>0</v>
      </c>
      <c r="U7" s="354">
        <f t="shared" si="14"/>
        <v>0</v>
      </c>
      <c r="V7" s="354">
        <f>U7-T7</f>
        <v>0</v>
      </c>
      <c r="W7" s="355">
        <f t="shared" ref="W7:X37" si="15">TIME(INT(E7),(E7-INT(E7))*100,0)</f>
        <v>0</v>
      </c>
      <c r="X7" s="355">
        <f t="shared" si="15"/>
        <v>0</v>
      </c>
      <c r="Y7" s="355">
        <f>X7-W7</f>
        <v>0</v>
      </c>
      <c r="Z7" s="303">
        <f t="shared" ref="Z7:AA37" si="16">TIME(INT(H7),(H7-INT(H7))*100,0)</f>
        <v>0</v>
      </c>
      <c r="AA7" s="303">
        <f t="shared" si="16"/>
        <v>0</v>
      </c>
      <c r="AB7" s="303">
        <f>AA7-Z7</f>
        <v>0</v>
      </c>
      <c r="AC7" s="302">
        <f t="shared" ref="AC7:AC37" si="17">HOUR(V7)+MINUTE(V7)/100</f>
        <v>0</v>
      </c>
      <c r="AD7" s="302">
        <f t="shared" ref="AD7:AD37" si="18">HOUR(Y7)+MINUTE(Y7)/100</f>
        <v>0</v>
      </c>
      <c r="AE7" s="304">
        <f>HOUR(AB7)+MINUTE(AB7)/100</f>
        <v>0</v>
      </c>
      <c r="AF7" s="364">
        <f t="shared" ref="AF7:AF37" si="19">SUM(AC7:AE7)</f>
        <v>0</v>
      </c>
      <c r="AG7" s="359">
        <f t="shared" ref="AG7:AG37" si="20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7" ht="15" x14ac:dyDescent="0.25">
      <c r="A8" s="394">
        <v>45507</v>
      </c>
      <c r="B8" s="381"/>
      <c r="C8" s="381"/>
      <c r="D8" s="382"/>
      <c r="E8" s="383"/>
      <c r="F8" s="384"/>
      <c r="G8" s="382"/>
      <c r="H8" s="385"/>
      <c r="I8" s="381"/>
      <c r="J8" s="382"/>
      <c r="K8" s="386"/>
      <c r="L8" s="386"/>
      <c r="M8" s="386"/>
      <c r="N8" s="387"/>
      <c r="O8" s="388"/>
      <c r="P8" s="298"/>
      <c r="Q8" s="298"/>
      <c r="R8" s="298"/>
      <c r="S8" s="298"/>
      <c r="T8" s="354">
        <f t="shared" si="14"/>
        <v>0</v>
      </c>
      <c r="U8" s="354">
        <f t="shared" si="14"/>
        <v>0</v>
      </c>
      <c r="V8" s="354">
        <f t="shared" ref="V8:V37" si="21">U8-T8</f>
        <v>0</v>
      </c>
      <c r="W8" s="355">
        <f t="shared" si="15"/>
        <v>0</v>
      </c>
      <c r="X8" s="355">
        <f t="shared" si="15"/>
        <v>0</v>
      </c>
      <c r="Y8" s="355">
        <f t="shared" ref="Y8:Y37" si="22">X8-W8</f>
        <v>0</v>
      </c>
      <c r="Z8" s="303">
        <f t="shared" si="16"/>
        <v>0</v>
      </c>
      <c r="AA8" s="303">
        <f t="shared" si="16"/>
        <v>0</v>
      </c>
      <c r="AB8" s="303">
        <f t="shared" ref="AB8:AB37" si="23">AA8-Z8</f>
        <v>0</v>
      </c>
      <c r="AC8" s="302">
        <f t="shared" si="17"/>
        <v>0</v>
      </c>
      <c r="AD8" s="302">
        <f t="shared" si="18"/>
        <v>0</v>
      </c>
      <c r="AE8" s="304">
        <f t="shared" ref="AE8:AE37" si="24">HOUR(AB8)+MINUTE(AB8)/100</f>
        <v>0</v>
      </c>
      <c r="AF8" s="364">
        <f t="shared" si="19"/>
        <v>0</v>
      </c>
      <c r="AG8" s="359">
        <f t="shared" si="20"/>
        <v>0</v>
      </c>
      <c r="AH8" s="359">
        <f t="shared" ref="AH8:AH37" si="25">(AF8-AG8)*100</f>
        <v>0</v>
      </c>
      <c r="AI8" s="298">
        <f t="shared" ref="AI8:AI37" si="26">INT(AH8/60)</f>
        <v>0</v>
      </c>
      <c r="AJ8" s="359">
        <f t="shared" ref="AJ8:AJ37" si="27">AG8+AI8</f>
        <v>0</v>
      </c>
      <c r="AK8" s="298">
        <f t="shared" ref="AK8:AK37" si="28">AH8-AI8*60</f>
        <v>0</v>
      </c>
      <c r="AL8" s="298">
        <f t="shared" ref="AL8:AL37" si="29">AJ8+AK8/100</f>
        <v>0</v>
      </c>
      <c r="AM8" s="298"/>
      <c r="AN8" s="298"/>
      <c r="AO8" s="298"/>
      <c r="AP8" s="298"/>
      <c r="AQ8" s="298"/>
    </row>
    <row r="9" spans="1:47" ht="15" x14ac:dyDescent="0.25">
      <c r="A9" s="394">
        <v>45508</v>
      </c>
      <c r="B9" s="381"/>
      <c r="C9" s="381"/>
      <c r="D9" s="382"/>
      <c r="E9" s="383"/>
      <c r="F9" s="384"/>
      <c r="G9" s="382"/>
      <c r="H9" s="385"/>
      <c r="I9" s="381"/>
      <c r="J9" s="382"/>
      <c r="K9" s="386"/>
      <c r="L9" s="386"/>
      <c r="M9" s="386"/>
      <c r="N9" s="387"/>
      <c r="O9" s="388"/>
      <c r="P9" s="298"/>
      <c r="Q9" s="298"/>
      <c r="R9" s="298"/>
      <c r="S9" s="298"/>
      <c r="T9" s="354">
        <f t="shared" si="14"/>
        <v>0</v>
      </c>
      <c r="U9" s="354">
        <f t="shared" si="14"/>
        <v>0</v>
      </c>
      <c r="V9" s="354">
        <f t="shared" si="21"/>
        <v>0</v>
      </c>
      <c r="W9" s="355">
        <f t="shared" si="15"/>
        <v>0</v>
      </c>
      <c r="X9" s="355">
        <f t="shared" si="15"/>
        <v>0</v>
      </c>
      <c r="Y9" s="355">
        <f t="shared" si="22"/>
        <v>0</v>
      </c>
      <c r="Z9" s="303">
        <f t="shared" si="16"/>
        <v>0</v>
      </c>
      <c r="AA9" s="303">
        <f t="shared" si="16"/>
        <v>0</v>
      </c>
      <c r="AB9" s="303">
        <f t="shared" si="23"/>
        <v>0</v>
      </c>
      <c r="AC9" s="302">
        <f t="shared" si="17"/>
        <v>0</v>
      </c>
      <c r="AD9" s="302">
        <f t="shared" si="18"/>
        <v>0</v>
      </c>
      <c r="AE9" s="304">
        <f t="shared" si="24"/>
        <v>0</v>
      </c>
      <c r="AF9" s="364">
        <f>SUM(AC9:AE9)</f>
        <v>0</v>
      </c>
      <c r="AG9" s="359">
        <f>INT(AF9)</f>
        <v>0</v>
      </c>
      <c r="AH9" s="359">
        <f t="shared" si="25"/>
        <v>0</v>
      </c>
      <c r="AI9" s="298">
        <f t="shared" si="26"/>
        <v>0</v>
      </c>
      <c r="AJ9" s="359">
        <f t="shared" si="27"/>
        <v>0</v>
      </c>
      <c r="AK9" s="298">
        <f t="shared" si="28"/>
        <v>0</v>
      </c>
      <c r="AL9" s="298">
        <f t="shared" si="29"/>
        <v>0</v>
      </c>
      <c r="AM9" s="298"/>
      <c r="AN9" s="298"/>
      <c r="AO9" s="298"/>
      <c r="AP9" s="298"/>
      <c r="AQ9" s="298"/>
    </row>
    <row r="10" spans="1:47" ht="15" x14ac:dyDescent="0.25">
      <c r="A10" s="338">
        <v>45509</v>
      </c>
      <c r="B10" s="312"/>
      <c r="C10" s="312"/>
      <c r="D10" s="339">
        <f t="shared" si="10"/>
        <v>0</v>
      </c>
      <c r="E10" s="340"/>
      <c r="F10" s="311"/>
      <c r="G10" s="339">
        <f t="shared" si="11"/>
        <v>0</v>
      </c>
      <c r="H10" s="341"/>
      <c r="I10" s="312"/>
      <c r="J10" s="339">
        <f t="shared" si="12"/>
        <v>0</v>
      </c>
      <c r="K10" s="342"/>
      <c r="L10" s="342"/>
      <c r="M10" s="342"/>
      <c r="N10" s="343">
        <f t="shared" si="13"/>
        <v>0</v>
      </c>
      <c r="O10" s="344"/>
      <c r="P10" s="298"/>
      <c r="Q10" s="298"/>
      <c r="R10" s="298"/>
      <c r="S10" s="298"/>
      <c r="T10" s="354">
        <f t="shared" si="14"/>
        <v>0</v>
      </c>
      <c r="U10" s="354">
        <f t="shared" si="14"/>
        <v>0</v>
      </c>
      <c r="V10" s="354">
        <f t="shared" si="21"/>
        <v>0</v>
      </c>
      <c r="W10" s="355">
        <f t="shared" si="15"/>
        <v>0</v>
      </c>
      <c r="X10" s="355">
        <f t="shared" si="15"/>
        <v>0</v>
      </c>
      <c r="Y10" s="355">
        <f t="shared" si="22"/>
        <v>0</v>
      </c>
      <c r="Z10" s="303">
        <f t="shared" si="16"/>
        <v>0</v>
      </c>
      <c r="AA10" s="303">
        <f t="shared" si="16"/>
        <v>0</v>
      </c>
      <c r="AB10" s="303">
        <f t="shared" si="23"/>
        <v>0</v>
      </c>
      <c r="AC10" s="302">
        <f t="shared" si="17"/>
        <v>0</v>
      </c>
      <c r="AD10" s="302">
        <f t="shared" si="18"/>
        <v>0</v>
      </c>
      <c r="AE10" s="304">
        <f t="shared" si="24"/>
        <v>0</v>
      </c>
      <c r="AF10" s="364">
        <f t="shared" si="19"/>
        <v>0</v>
      </c>
      <c r="AG10" s="359">
        <f t="shared" si="20"/>
        <v>0</v>
      </c>
      <c r="AH10" s="359">
        <f t="shared" si="25"/>
        <v>0</v>
      </c>
      <c r="AI10" s="298">
        <f t="shared" si="26"/>
        <v>0</v>
      </c>
      <c r="AJ10" s="359">
        <f t="shared" si="27"/>
        <v>0</v>
      </c>
      <c r="AK10" s="298">
        <f t="shared" si="28"/>
        <v>0</v>
      </c>
      <c r="AL10" s="298">
        <f t="shared" si="29"/>
        <v>0</v>
      </c>
      <c r="AM10" s="298"/>
      <c r="AN10" s="298"/>
      <c r="AO10" s="298"/>
      <c r="AP10" s="298"/>
      <c r="AQ10" s="298"/>
    </row>
    <row r="11" spans="1:47" ht="15" x14ac:dyDescent="0.25">
      <c r="A11" s="338">
        <v>45510</v>
      </c>
      <c r="B11" s="312"/>
      <c r="C11" s="312"/>
      <c r="D11" s="339">
        <f t="shared" si="10"/>
        <v>0</v>
      </c>
      <c r="E11" s="340"/>
      <c r="F11" s="311"/>
      <c r="G11" s="339">
        <f t="shared" si="11"/>
        <v>0</v>
      </c>
      <c r="H11" s="341"/>
      <c r="I11" s="312"/>
      <c r="J11" s="339">
        <f t="shared" si="12"/>
        <v>0</v>
      </c>
      <c r="K11" s="342"/>
      <c r="L11" s="342"/>
      <c r="M11" s="342"/>
      <c r="N11" s="343">
        <f t="shared" si="13"/>
        <v>0</v>
      </c>
      <c r="O11" s="344"/>
      <c r="P11" s="298"/>
      <c r="Q11" s="298"/>
      <c r="R11" s="298"/>
      <c r="S11" s="298"/>
      <c r="T11" s="354">
        <f t="shared" si="14"/>
        <v>0</v>
      </c>
      <c r="U11" s="354">
        <f t="shared" si="14"/>
        <v>0</v>
      </c>
      <c r="V11" s="354">
        <f t="shared" si="21"/>
        <v>0</v>
      </c>
      <c r="W11" s="355">
        <f t="shared" si="15"/>
        <v>0</v>
      </c>
      <c r="X11" s="355">
        <f t="shared" si="15"/>
        <v>0</v>
      </c>
      <c r="Y11" s="355">
        <f t="shared" si="22"/>
        <v>0</v>
      </c>
      <c r="Z11" s="303">
        <f t="shared" si="16"/>
        <v>0</v>
      </c>
      <c r="AA11" s="303">
        <f t="shared" si="16"/>
        <v>0</v>
      </c>
      <c r="AB11" s="303">
        <f t="shared" si="23"/>
        <v>0</v>
      </c>
      <c r="AC11" s="302">
        <f t="shared" si="17"/>
        <v>0</v>
      </c>
      <c r="AD11" s="302">
        <f t="shared" si="18"/>
        <v>0</v>
      </c>
      <c r="AE11" s="304">
        <f t="shared" si="24"/>
        <v>0</v>
      </c>
      <c r="AF11" s="364">
        <f t="shared" si="19"/>
        <v>0</v>
      </c>
      <c r="AG11" s="359">
        <f t="shared" si="20"/>
        <v>0</v>
      </c>
      <c r="AH11" s="359">
        <f t="shared" si="25"/>
        <v>0</v>
      </c>
      <c r="AI11" s="298">
        <f t="shared" si="26"/>
        <v>0</v>
      </c>
      <c r="AJ11" s="359">
        <f t="shared" si="27"/>
        <v>0</v>
      </c>
      <c r="AK11" s="298">
        <f t="shared" si="28"/>
        <v>0</v>
      </c>
      <c r="AL11" s="298">
        <f t="shared" si="29"/>
        <v>0</v>
      </c>
      <c r="AM11" s="298"/>
      <c r="AN11" s="298"/>
      <c r="AO11" s="298"/>
      <c r="AP11" s="298"/>
      <c r="AQ11" s="298"/>
    </row>
    <row r="12" spans="1:47" s="170" customFormat="1" ht="13.5" customHeight="1" x14ac:dyDescent="0.25">
      <c r="A12" s="338">
        <v>45511</v>
      </c>
      <c r="B12" s="312"/>
      <c r="C12" s="312"/>
      <c r="D12" s="339">
        <f t="shared" si="10"/>
        <v>0</v>
      </c>
      <c r="E12" s="340"/>
      <c r="F12" s="311"/>
      <c r="G12" s="339">
        <f t="shared" si="11"/>
        <v>0</v>
      </c>
      <c r="H12" s="341"/>
      <c r="I12" s="312"/>
      <c r="J12" s="339">
        <f t="shared" si="12"/>
        <v>0</v>
      </c>
      <c r="K12" s="342"/>
      <c r="L12" s="342"/>
      <c r="M12" s="342"/>
      <c r="N12" s="343">
        <f t="shared" si="13"/>
        <v>0</v>
      </c>
      <c r="O12" s="344"/>
      <c r="P12" s="305"/>
      <c r="Q12" s="305"/>
      <c r="R12" s="305"/>
      <c r="S12" s="305"/>
      <c r="T12" s="354">
        <f t="shared" si="14"/>
        <v>0</v>
      </c>
      <c r="U12" s="354">
        <f t="shared" si="14"/>
        <v>0</v>
      </c>
      <c r="V12" s="354">
        <f t="shared" si="21"/>
        <v>0</v>
      </c>
      <c r="W12" s="355">
        <f t="shared" si="15"/>
        <v>0</v>
      </c>
      <c r="X12" s="355">
        <f t="shared" si="15"/>
        <v>0</v>
      </c>
      <c r="Y12" s="355">
        <f t="shared" si="22"/>
        <v>0</v>
      </c>
      <c r="Z12" s="303">
        <f t="shared" si="16"/>
        <v>0</v>
      </c>
      <c r="AA12" s="303">
        <f t="shared" si="16"/>
        <v>0</v>
      </c>
      <c r="AB12" s="303">
        <f t="shared" si="23"/>
        <v>0</v>
      </c>
      <c r="AC12" s="302">
        <f t="shared" si="17"/>
        <v>0</v>
      </c>
      <c r="AD12" s="302">
        <f t="shared" si="18"/>
        <v>0</v>
      </c>
      <c r="AE12" s="304">
        <f t="shared" si="24"/>
        <v>0</v>
      </c>
      <c r="AF12" s="364">
        <f t="shared" si="19"/>
        <v>0</v>
      </c>
      <c r="AG12" s="359">
        <f t="shared" si="20"/>
        <v>0</v>
      </c>
      <c r="AH12" s="359">
        <f t="shared" si="25"/>
        <v>0</v>
      </c>
      <c r="AI12" s="298">
        <f t="shared" si="26"/>
        <v>0</v>
      </c>
      <c r="AJ12" s="359">
        <f t="shared" si="27"/>
        <v>0</v>
      </c>
      <c r="AK12" s="298">
        <f t="shared" si="28"/>
        <v>0</v>
      </c>
      <c r="AL12" s="298">
        <f t="shared" si="29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</row>
    <row r="13" spans="1:47" ht="15" x14ac:dyDescent="0.25">
      <c r="A13" s="338">
        <v>45512</v>
      </c>
      <c r="B13" s="312"/>
      <c r="C13" s="312"/>
      <c r="D13" s="339">
        <f t="shared" si="10"/>
        <v>0</v>
      </c>
      <c r="E13" s="340"/>
      <c r="F13" s="311"/>
      <c r="G13" s="339">
        <f t="shared" si="11"/>
        <v>0</v>
      </c>
      <c r="H13" s="341"/>
      <c r="I13" s="312"/>
      <c r="J13" s="339">
        <f t="shared" si="12"/>
        <v>0</v>
      </c>
      <c r="K13" s="342"/>
      <c r="L13" s="342"/>
      <c r="M13" s="342"/>
      <c r="N13" s="343">
        <f t="shared" si="13"/>
        <v>0</v>
      </c>
      <c r="O13" s="344"/>
      <c r="P13" s="298"/>
      <c r="Q13" s="298"/>
      <c r="R13" s="298"/>
      <c r="S13" s="298"/>
      <c r="T13" s="354">
        <f t="shared" si="14"/>
        <v>0</v>
      </c>
      <c r="U13" s="354">
        <f t="shared" si="14"/>
        <v>0</v>
      </c>
      <c r="V13" s="354">
        <f t="shared" si="21"/>
        <v>0</v>
      </c>
      <c r="W13" s="355">
        <f t="shared" si="15"/>
        <v>0</v>
      </c>
      <c r="X13" s="355">
        <f t="shared" si="15"/>
        <v>0</v>
      </c>
      <c r="Y13" s="355">
        <f t="shared" si="22"/>
        <v>0</v>
      </c>
      <c r="Z13" s="303">
        <f t="shared" si="16"/>
        <v>0</v>
      </c>
      <c r="AA13" s="303">
        <f t="shared" si="16"/>
        <v>0</v>
      </c>
      <c r="AB13" s="303">
        <f t="shared" si="23"/>
        <v>0</v>
      </c>
      <c r="AC13" s="302">
        <f t="shared" si="17"/>
        <v>0</v>
      </c>
      <c r="AD13" s="302">
        <f t="shared" si="18"/>
        <v>0</v>
      </c>
      <c r="AE13" s="304">
        <f t="shared" si="24"/>
        <v>0</v>
      </c>
      <c r="AF13" s="364">
        <f t="shared" si="19"/>
        <v>0</v>
      </c>
      <c r="AG13" s="359">
        <f t="shared" si="20"/>
        <v>0</v>
      </c>
      <c r="AH13" s="359">
        <f t="shared" si="25"/>
        <v>0</v>
      </c>
      <c r="AI13" s="298">
        <f t="shared" si="26"/>
        <v>0</v>
      </c>
      <c r="AJ13" s="359">
        <f t="shared" si="27"/>
        <v>0</v>
      </c>
      <c r="AK13" s="298">
        <f t="shared" si="28"/>
        <v>0</v>
      </c>
      <c r="AL13" s="298">
        <f t="shared" si="29"/>
        <v>0</v>
      </c>
      <c r="AM13" s="298"/>
      <c r="AN13" s="298"/>
      <c r="AO13" s="298"/>
      <c r="AP13" s="298"/>
      <c r="AQ13" s="298"/>
    </row>
    <row r="14" spans="1:47" ht="15" x14ac:dyDescent="0.25">
      <c r="A14" s="338">
        <v>45513</v>
      </c>
      <c r="B14" s="312"/>
      <c r="C14" s="312"/>
      <c r="D14" s="339">
        <f t="shared" si="10"/>
        <v>0</v>
      </c>
      <c r="E14" s="340"/>
      <c r="F14" s="311"/>
      <c r="G14" s="339">
        <f t="shared" si="11"/>
        <v>0</v>
      </c>
      <c r="H14" s="341"/>
      <c r="I14" s="312"/>
      <c r="J14" s="339">
        <f t="shared" si="12"/>
        <v>0</v>
      </c>
      <c r="K14" s="342"/>
      <c r="L14" s="342"/>
      <c r="M14" s="342"/>
      <c r="N14" s="343">
        <f t="shared" si="13"/>
        <v>0</v>
      </c>
      <c r="O14" s="344"/>
      <c r="P14" s="298"/>
      <c r="Q14" s="298"/>
      <c r="R14" s="298"/>
      <c r="S14" s="298"/>
      <c r="T14" s="354">
        <f t="shared" si="14"/>
        <v>0</v>
      </c>
      <c r="U14" s="354">
        <f t="shared" si="14"/>
        <v>0</v>
      </c>
      <c r="V14" s="354">
        <f t="shared" si="21"/>
        <v>0</v>
      </c>
      <c r="W14" s="355">
        <f t="shared" si="15"/>
        <v>0</v>
      </c>
      <c r="X14" s="355">
        <f t="shared" si="15"/>
        <v>0</v>
      </c>
      <c r="Y14" s="355">
        <f t="shared" si="22"/>
        <v>0</v>
      </c>
      <c r="Z14" s="303">
        <f t="shared" si="16"/>
        <v>0</v>
      </c>
      <c r="AA14" s="303">
        <f t="shared" si="16"/>
        <v>0</v>
      </c>
      <c r="AB14" s="303">
        <f t="shared" si="23"/>
        <v>0</v>
      </c>
      <c r="AC14" s="302">
        <f t="shared" si="17"/>
        <v>0</v>
      </c>
      <c r="AD14" s="302">
        <f t="shared" si="18"/>
        <v>0</v>
      </c>
      <c r="AE14" s="304">
        <f t="shared" si="24"/>
        <v>0</v>
      </c>
      <c r="AF14" s="364">
        <f t="shared" si="19"/>
        <v>0</v>
      </c>
      <c r="AG14" s="359">
        <f t="shared" si="20"/>
        <v>0</v>
      </c>
      <c r="AH14" s="359">
        <f t="shared" si="25"/>
        <v>0</v>
      </c>
      <c r="AI14" s="298">
        <f t="shared" si="26"/>
        <v>0</v>
      </c>
      <c r="AJ14" s="359">
        <f t="shared" si="27"/>
        <v>0</v>
      </c>
      <c r="AK14" s="298">
        <f t="shared" si="28"/>
        <v>0</v>
      </c>
      <c r="AL14" s="298">
        <f t="shared" si="29"/>
        <v>0</v>
      </c>
      <c r="AM14" s="298"/>
      <c r="AN14" s="298"/>
      <c r="AO14" s="298"/>
      <c r="AP14" s="298"/>
      <c r="AQ14" s="298"/>
    </row>
    <row r="15" spans="1:47" ht="15" x14ac:dyDescent="0.25">
      <c r="A15" s="394">
        <v>45514</v>
      </c>
      <c r="B15" s="381"/>
      <c r="C15" s="381"/>
      <c r="D15" s="382"/>
      <c r="E15" s="383"/>
      <c r="F15" s="384"/>
      <c r="G15" s="382"/>
      <c r="H15" s="385"/>
      <c r="I15" s="381"/>
      <c r="J15" s="382"/>
      <c r="K15" s="386"/>
      <c r="L15" s="386"/>
      <c r="M15" s="386"/>
      <c r="N15" s="387"/>
      <c r="O15" s="388"/>
      <c r="P15" s="298"/>
      <c r="Q15" s="298"/>
      <c r="R15" s="298"/>
      <c r="S15" s="298"/>
      <c r="T15" s="354">
        <f t="shared" si="14"/>
        <v>0</v>
      </c>
      <c r="U15" s="354">
        <f t="shared" si="14"/>
        <v>0</v>
      </c>
      <c r="V15" s="354">
        <f t="shared" si="21"/>
        <v>0</v>
      </c>
      <c r="W15" s="355">
        <f t="shared" si="15"/>
        <v>0</v>
      </c>
      <c r="X15" s="355">
        <f t="shared" si="15"/>
        <v>0</v>
      </c>
      <c r="Y15" s="355">
        <f t="shared" si="22"/>
        <v>0</v>
      </c>
      <c r="Z15" s="303">
        <f t="shared" si="16"/>
        <v>0</v>
      </c>
      <c r="AA15" s="303">
        <f t="shared" si="16"/>
        <v>0</v>
      </c>
      <c r="AB15" s="303">
        <f t="shared" si="23"/>
        <v>0</v>
      </c>
      <c r="AC15" s="302">
        <f t="shared" si="17"/>
        <v>0</v>
      </c>
      <c r="AD15" s="302">
        <f t="shared" si="18"/>
        <v>0</v>
      </c>
      <c r="AE15" s="304">
        <f t="shared" si="24"/>
        <v>0</v>
      </c>
      <c r="AF15" s="364">
        <f t="shared" si="19"/>
        <v>0</v>
      </c>
      <c r="AG15" s="359">
        <f t="shared" si="20"/>
        <v>0</v>
      </c>
      <c r="AH15" s="359">
        <f t="shared" si="25"/>
        <v>0</v>
      </c>
      <c r="AI15" s="298">
        <f t="shared" si="26"/>
        <v>0</v>
      </c>
      <c r="AJ15" s="359">
        <f t="shared" si="27"/>
        <v>0</v>
      </c>
      <c r="AK15" s="298">
        <f t="shared" si="28"/>
        <v>0</v>
      </c>
      <c r="AL15" s="298">
        <f t="shared" si="29"/>
        <v>0</v>
      </c>
      <c r="AM15" s="298"/>
      <c r="AN15" s="298"/>
      <c r="AO15" s="298"/>
      <c r="AP15" s="298"/>
      <c r="AQ15" s="298"/>
    </row>
    <row r="16" spans="1:47" ht="15" x14ac:dyDescent="0.25">
      <c r="A16" s="394">
        <v>45515</v>
      </c>
      <c r="B16" s="381"/>
      <c r="C16" s="381"/>
      <c r="D16" s="382"/>
      <c r="E16" s="383"/>
      <c r="F16" s="384"/>
      <c r="G16" s="382"/>
      <c r="H16" s="385"/>
      <c r="I16" s="381"/>
      <c r="J16" s="382"/>
      <c r="K16" s="386"/>
      <c r="L16" s="386"/>
      <c r="M16" s="386"/>
      <c r="N16" s="387"/>
      <c r="O16" s="388"/>
      <c r="P16" s="298"/>
      <c r="Q16" s="298"/>
      <c r="R16" s="298"/>
      <c r="S16" s="298"/>
      <c r="T16" s="354">
        <f t="shared" si="14"/>
        <v>0</v>
      </c>
      <c r="U16" s="354">
        <f t="shared" si="14"/>
        <v>0</v>
      </c>
      <c r="V16" s="354">
        <f t="shared" si="21"/>
        <v>0</v>
      </c>
      <c r="W16" s="355">
        <f t="shared" si="15"/>
        <v>0</v>
      </c>
      <c r="X16" s="355">
        <f t="shared" si="15"/>
        <v>0</v>
      </c>
      <c r="Y16" s="355">
        <f t="shared" si="22"/>
        <v>0</v>
      </c>
      <c r="Z16" s="303">
        <f t="shared" si="16"/>
        <v>0</v>
      </c>
      <c r="AA16" s="303">
        <f t="shared" si="16"/>
        <v>0</v>
      </c>
      <c r="AB16" s="303">
        <f t="shared" si="23"/>
        <v>0</v>
      </c>
      <c r="AC16" s="302">
        <f t="shared" si="17"/>
        <v>0</v>
      </c>
      <c r="AD16" s="302">
        <f t="shared" si="18"/>
        <v>0</v>
      </c>
      <c r="AE16" s="304">
        <f t="shared" si="24"/>
        <v>0</v>
      </c>
      <c r="AF16" s="364">
        <f t="shared" si="19"/>
        <v>0</v>
      </c>
      <c r="AG16" s="359">
        <f t="shared" si="20"/>
        <v>0</v>
      </c>
      <c r="AH16" s="359">
        <f t="shared" si="25"/>
        <v>0</v>
      </c>
      <c r="AI16" s="298">
        <f t="shared" si="26"/>
        <v>0</v>
      </c>
      <c r="AJ16" s="359">
        <f t="shared" si="27"/>
        <v>0</v>
      </c>
      <c r="AK16" s="298">
        <f t="shared" si="28"/>
        <v>0</v>
      </c>
      <c r="AL16" s="298">
        <f t="shared" si="29"/>
        <v>0</v>
      </c>
      <c r="AM16" s="298"/>
      <c r="AN16" s="298"/>
      <c r="AO16" s="298"/>
      <c r="AP16" s="298"/>
      <c r="AQ16" s="298"/>
    </row>
    <row r="17" spans="1:47" ht="15" x14ac:dyDescent="0.25">
      <c r="A17" s="338">
        <v>45516</v>
      </c>
      <c r="B17" s="312"/>
      <c r="C17" s="312"/>
      <c r="D17" s="339">
        <f t="shared" si="10"/>
        <v>0</v>
      </c>
      <c r="E17" s="340"/>
      <c r="F17" s="311"/>
      <c r="G17" s="339">
        <f t="shared" si="11"/>
        <v>0</v>
      </c>
      <c r="H17" s="341"/>
      <c r="I17" s="312"/>
      <c r="J17" s="339">
        <f t="shared" si="12"/>
        <v>0</v>
      </c>
      <c r="K17" s="342"/>
      <c r="L17" s="342"/>
      <c r="M17" s="342"/>
      <c r="N17" s="343">
        <f t="shared" si="13"/>
        <v>0</v>
      </c>
      <c r="O17" s="344"/>
      <c r="P17" s="298"/>
      <c r="Q17" s="298"/>
      <c r="R17" s="298"/>
      <c r="S17" s="298"/>
      <c r="T17" s="354">
        <f t="shared" si="14"/>
        <v>0</v>
      </c>
      <c r="U17" s="354">
        <f t="shared" si="14"/>
        <v>0</v>
      </c>
      <c r="V17" s="354">
        <f t="shared" si="21"/>
        <v>0</v>
      </c>
      <c r="W17" s="355">
        <f t="shared" si="15"/>
        <v>0</v>
      </c>
      <c r="X17" s="355">
        <f t="shared" si="15"/>
        <v>0</v>
      </c>
      <c r="Y17" s="355">
        <f t="shared" si="22"/>
        <v>0</v>
      </c>
      <c r="Z17" s="303">
        <f t="shared" si="16"/>
        <v>0</v>
      </c>
      <c r="AA17" s="303">
        <f t="shared" si="16"/>
        <v>0</v>
      </c>
      <c r="AB17" s="303">
        <f t="shared" si="23"/>
        <v>0</v>
      </c>
      <c r="AC17" s="302">
        <f t="shared" si="17"/>
        <v>0</v>
      </c>
      <c r="AD17" s="302">
        <f t="shared" si="18"/>
        <v>0</v>
      </c>
      <c r="AE17" s="304">
        <f t="shared" si="24"/>
        <v>0</v>
      </c>
      <c r="AF17" s="364">
        <f t="shared" si="19"/>
        <v>0</v>
      </c>
      <c r="AG17" s="359">
        <f t="shared" si="20"/>
        <v>0</v>
      </c>
      <c r="AH17" s="359">
        <f t="shared" si="25"/>
        <v>0</v>
      </c>
      <c r="AI17" s="298">
        <f t="shared" si="26"/>
        <v>0</v>
      </c>
      <c r="AJ17" s="359">
        <f t="shared" si="27"/>
        <v>0</v>
      </c>
      <c r="AK17" s="298">
        <f t="shared" si="28"/>
        <v>0</v>
      </c>
      <c r="AL17" s="298">
        <f t="shared" si="29"/>
        <v>0</v>
      </c>
      <c r="AM17" s="298"/>
      <c r="AN17" s="298"/>
      <c r="AO17" s="298"/>
      <c r="AP17" s="298"/>
      <c r="AQ17" s="298"/>
    </row>
    <row r="18" spans="1:47" ht="15" x14ac:dyDescent="0.25">
      <c r="A18" s="338">
        <v>45517</v>
      </c>
      <c r="B18" s="312"/>
      <c r="C18" s="312"/>
      <c r="D18" s="339">
        <f t="shared" si="10"/>
        <v>0</v>
      </c>
      <c r="E18" s="340"/>
      <c r="F18" s="311"/>
      <c r="G18" s="339">
        <f t="shared" si="11"/>
        <v>0</v>
      </c>
      <c r="H18" s="341"/>
      <c r="I18" s="312"/>
      <c r="J18" s="339">
        <f t="shared" si="12"/>
        <v>0</v>
      </c>
      <c r="K18" s="342"/>
      <c r="L18" s="342"/>
      <c r="M18" s="342"/>
      <c r="N18" s="343">
        <f t="shared" si="13"/>
        <v>0</v>
      </c>
      <c r="O18" s="344"/>
      <c r="P18" s="298"/>
      <c r="Q18" s="298"/>
      <c r="R18" s="298"/>
      <c r="S18" s="298"/>
      <c r="T18" s="354">
        <f t="shared" si="14"/>
        <v>0</v>
      </c>
      <c r="U18" s="354">
        <f t="shared" si="14"/>
        <v>0</v>
      </c>
      <c r="V18" s="354">
        <f t="shared" si="21"/>
        <v>0</v>
      </c>
      <c r="W18" s="355">
        <f t="shared" si="15"/>
        <v>0</v>
      </c>
      <c r="X18" s="355">
        <f t="shared" si="15"/>
        <v>0</v>
      </c>
      <c r="Y18" s="355">
        <f t="shared" si="22"/>
        <v>0</v>
      </c>
      <c r="Z18" s="303">
        <f t="shared" si="16"/>
        <v>0</v>
      </c>
      <c r="AA18" s="303">
        <f t="shared" si="16"/>
        <v>0</v>
      </c>
      <c r="AB18" s="303">
        <f t="shared" si="23"/>
        <v>0</v>
      </c>
      <c r="AC18" s="302">
        <f t="shared" si="17"/>
        <v>0</v>
      </c>
      <c r="AD18" s="302">
        <f t="shared" si="18"/>
        <v>0</v>
      </c>
      <c r="AE18" s="304">
        <f t="shared" si="24"/>
        <v>0</v>
      </c>
      <c r="AF18" s="364">
        <f t="shared" si="19"/>
        <v>0</v>
      </c>
      <c r="AG18" s="359">
        <f t="shared" si="20"/>
        <v>0</v>
      </c>
      <c r="AH18" s="359">
        <f t="shared" si="25"/>
        <v>0</v>
      </c>
      <c r="AI18" s="298">
        <f t="shared" si="26"/>
        <v>0</v>
      </c>
      <c r="AJ18" s="359">
        <f t="shared" si="27"/>
        <v>0</v>
      </c>
      <c r="AK18" s="298">
        <f t="shared" si="28"/>
        <v>0</v>
      </c>
      <c r="AL18" s="298">
        <f t="shared" si="29"/>
        <v>0</v>
      </c>
      <c r="AM18" s="298"/>
      <c r="AN18" s="298"/>
      <c r="AO18" s="298"/>
      <c r="AP18" s="298"/>
      <c r="AQ18" s="298"/>
    </row>
    <row r="19" spans="1:47" s="170" customFormat="1" ht="15" x14ac:dyDescent="0.25">
      <c r="A19" s="338">
        <v>45518</v>
      </c>
      <c r="B19" s="312"/>
      <c r="C19" s="312"/>
      <c r="D19" s="339">
        <f t="shared" si="10"/>
        <v>0</v>
      </c>
      <c r="E19" s="340"/>
      <c r="F19" s="311"/>
      <c r="G19" s="339">
        <f t="shared" si="11"/>
        <v>0</v>
      </c>
      <c r="H19" s="341"/>
      <c r="I19" s="312"/>
      <c r="J19" s="339">
        <f t="shared" si="12"/>
        <v>0</v>
      </c>
      <c r="K19" s="342"/>
      <c r="L19" s="342"/>
      <c r="M19" s="342"/>
      <c r="N19" s="343">
        <f t="shared" si="13"/>
        <v>0</v>
      </c>
      <c r="O19" s="344"/>
      <c r="P19" s="305"/>
      <c r="Q19" s="305"/>
      <c r="R19" s="305"/>
      <c r="S19" s="305"/>
      <c r="T19" s="354">
        <f t="shared" si="14"/>
        <v>0</v>
      </c>
      <c r="U19" s="354">
        <f t="shared" si="14"/>
        <v>0</v>
      </c>
      <c r="V19" s="354">
        <f t="shared" si="21"/>
        <v>0</v>
      </c>
      <c r="W19" s="355">
        <f t="shared" si="15"/>
        <v>0</v>
      </c>
      <c r="X19" s="355">
        <f t="shared" si="15"/>
        <v>0</v>
      </c>
      <c r="Y19" s="355">
        <f t="shared" si="22"/>
        <v>0</v>
      </c>
      <c r="Z19" s="303">
        <f t="shared" si="16"/>
        <v>0</v>
      </c>
      <c r="AA19" s="303">
        <f t="shared" si="16"/>
        <v>0</v>
      </c>
      <c r="AB19" s="303">
        <f t="shared" si="23"/>
        <v>0</v>
      </c>
      <c r="AC19" s="302">
        <f t="shared" si="17"/>
        <v>0</v>
      </c>
      <c r="AD19" s="302">
        <f t="shared" si="18"/>
        <v>0</v>
      </c>
      <c r="AE19" s="304">
        <f t="shared" si="24"/>
        <v>0</v>
      </c>
      <c r="AF19" s="364">
        <f t="shared" si="19"/>
        <v>0</v>
      </c>
      <c r="AG19" s="359">
        <f t="shared" si="20"/>
        <v>0</v>
      </c>
      <c r="AH19" s="359">
        <f t="shared" si="25"/>
        <v>0</v>
      </c>
      <c r="AI19" s="298">
        <f t="shared" si="26"/>
        <v>0</v>
      </c>
      <c r="AJ19" s="359">
        <f t="shared" si="27"/>
        <v>0</v>
      </c>
      <c r="AK19" s="298">
        <f t="shared" si="28"/>
        <v>0</v>
      </c>
      <c r="AL19" s="298">
        <f t="shared" si="29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</row>
    <row r="20" spans="1:47" ht="15" x14ac:dyDescent="0.25">
      <c r="A20" s="338">
        <v>45519</v>
      </c>
      <c r="B20" s="312"/>
      <c r="C20" s="312"/>
      <c r="D20" s="339">
        <f t="shared" si="10"/>
        <v>0</v>
      </c>
      <c r="E20" s="340"/>
      <c r="F20" s="311"/>
      <c r="G20" s="339">
        <f t="shared" si="11"/>
        <v>0</v>
      </c>
      <c r="H20" s="341"/>
      <c r="I20" s="312"/>
      <c r="J20" s="339">
        <f t="shared" si="12"/>
        <v>0</v>
      </c>
      <c r="K20" s="342"/>
      <c r="L20" s="342"/>
      <c r="M20" s="342"/>
      <c r="N20" s="343">
        <f t="shared" si="13"/>
        <v>0</v>
      </c>
      <c r="O20" s="344"/>
      <c r="P20" s="298"/>
      <c r="Q20" s="298"/>
      <c r="R20" s="298"/>
      <c r="S20" s="298"/>
      <c r="T20" s="354">
        <f t="shared" si="14"/>
        <v>0</v>
      </c>
      <c r="U20" s="354">
        <f t="shared" si="14"/>
        <v>0</v>
      </c>
      <c r="V20" s="354">
        <f t="shared" si="21"/>
        <v>0</v>
      </c>
      <c r="W20" s="355">
        <f t="shared" si="15"/>
        <v>0</v>
      </c>
      <c r="X20" s="355">
        <f t="shared" si="15"/>
        <v>0</v>
      </c>
      <c r="Y20" s="355">
        <f t="shared" si="22"/>
        <v>0</v>
      </c>
      <c r="Z20" s="303">
        <f t="shared" si="16"/>
        <v>0</v>
      </c>
      <c r="AA20" s="303">
        <f t="shared" si="16"/>
        <v>0</v>
      </c>
      <c r="AB20" s="303">
        <f t="shared" si="23"/>
        <v>0</v>
      </c>
      <c r="AC20" s="302">
        <f t="shared" si="17"/>
        <v>0</v>
      </c>
      <c r="AD20" s="302">
        <f t="shared" si="18"/>
        <v>0</v>
      </c>
      <c r="AE20" s="304">
        <f t="shared" si="24"/>
        <v>0</v>
      </c>
      <c r="AF20" s="364">
        <f t="shared" si="19"/>
        <v>0</v>
      </c>
      <c r="AG20" s="359">
        <f t="shared" si="20"/>
        <v>0</v>
      </c>
      <c r="AH20" s="359">
        <f t="shared" si="25"/>
        <v>0</v>
      </c>
      <c r="AI20" s="298">
        <f t="shared" si="26"/>
        <v>0</v>
      </c>
      <c r="AJ20" s="359">
        <f t="shared" si="27"/>
        <v>0</v>
      </c>
      <c r="AK20" s="298">
        <f t="shared" si="28"/>
        <v>0</v>
      </c>
      <c r="AL20" s="298">
        <f t="shared" si="29"/>
        <v>0</v>
      </c>
      <c r="AM20" s="298"/>
      <c r="AN20" s="298"/>
      <c r="AO20" s="298"/>
      <c r="AP20" s="298"/>
      <c r="AQ20" s="298"/>
    </row>
    <row r="21" spans="1:47" ht="15" x14ac:dyDescent="0.25">
      <c r="A21" s="338">
        <v>45520</v>
      </c>
      <c r="B21" s="312"/>
      <c r="C21" s="312"/>
      <c r="D21" s="339">
        <f t="shared" si="10"/>
        <v>0</v>
      </c>
      <c r="E21" s="340"/>
      <c r="F21" s="311"/>
      <c r="G21" s="339">
        <f t="shared" si="11"/>
        <v>0</v>
      </c>
      <c r="H21" s="341"/>
      <c r="I21" s="312"/>
      <c r="J21" s="339">
        <f t="shared" si="12"/>
        <v>0</v>
      </c>
      <c r="K21" s="342"/>
      <c r="L21" s="342"/>
      <c r="M21" s="342"/>
      <c r="N21" s="343">
        <f t="shared" si="13"/>
        <v>0</v>
      </c>
      <c r="O21" s="344"/>
      <c r="P21" s="298"/>
      <c r="Q21" s="298"/>
      <c r="R21" s="298"/>
      <c r="S21" s="298"/>
      <c r="T21" s="354">
        <f t="shared" si="14"/>
        <v>0</v>
      </c>
      <c r="U21" s="354">
        <f t="shared" si="14"/>
        <v>0</v>
      </c>
      <c r="V21" s="354">
        <f t="shared" si="21"/>
        <v>0</v>
      </c>
      <c r="W21" s="355">
        <f t="shared" si="15"/>
        <v>0</v>
      </c>
      <c r="X21" s="355">
        <f t="shared" si="15"/>
        <v>0</v>
      </c>
      <c r="Y21" s="355">
        <f t="shared" si="22"/>
        <v>0</v>
      </c>
      <c r="Z21" s="303">
        <f t="shared" si="16"/>
        <v>0</v>
      </c>
      <c r="AA21" s="303">
        <f t="shared" si="16"/>
        <v>0</v>
      </c>
      <c r="AB21" s="303">
        <f t="shared" si="23"/>
        <v>0</v>
      </c>
      <c r="AC21" s="302">
        <f t="shared" si="17"/>
        <v>0</v>
      </c>
      <c r="AD21" s="302">
        <f t="shared" si="18"/>
        <v>0</v>
      </c>
      <c r="AE21" s="304">
        <f t="shared" si="24"/>
        <v>0</v>
      </c>
      <c r="AF21" s="364">
        <f t="shared" si="19"/>
        <v>0</v>
      </c>
      <c r="AG21" s="359">
        <f t="shared" si="20"/>
        <v>0</v>
      </c>
      <c r="AH21" s="359">
        <f t="shared" si="25"/>
        <v>0</v>
      </c>
      <c r="AI21" s="298">
        <f t="shared" si="26"/>
        <v>0</v>
      </c>
      <c r="AJ21" s="359">
        <f t="shared" si="27"/>
        <v>0</v>
      </c>
      <c r="AK21" s="298">
        <f t="shared" si="28"/>
        <v>0</v>
      </c>
      <c r="AL21" s="298">
        <f t="shared" si="29"/>
        <v>0</v>
      </c>
      <c r="AM21" s="298"/>
      <c r="AN21" s="298"/>
      <c r="AO21" s="298"/>
      <c r="AP21" s="298"/>
      <c r="AQ21" s="298"/>
    </row>
    <row r="22" spans="1:47" ht="15" x14ac:dyDescent="0.25">
      <c r="A22" s="394">
        <v>45521</v>
      </c>
      <c r="B22" s="381"/>
      <c r="C22" s="381"/>
      <c r="D22" s="382"/>
      <c r="E22" s="383"/>
      <c r="F22" s="384"/>
      <c r="G22" s="382"/>
      <c r="H22" s="385"/>
      <c r="I22" s="381"/>
      <c r="J22" s="382"/>
      <c r="K22" s="386"/>
      <c r="L22" s="386"/>
      <c r="M22" s="386"/>
      <c r="N22" s="387"/>
      <c r="O22" s="388"/>
      <c r="P22" s="298"/>
      <c r="Q22" s="298"/>
      <c r="R22" s="298"/>
      <c r="S22" s="298"/>
      <c r="T22" s="354">
        <f t="shared" si="14"/>
        <v>0</v>
      </c>
      <c r="U22" s="354">
        <f t="shared" si="14"/>
        <v>0</v>
      </c>
      <c r="V22" s="354">
        <f t="shared" si="21"/>
        <v>0</v>
      </c>
      <c r="W22" s="355">
        <f t="shared" si="15"/>
        <v>0</v>
      </c>
      <c r="X22" s="355">
        <f t="shared" si="15"/>
        <v>0</v>
      </c>
      <c r="Y22" s="355">
        <f t="shared" si="22"/>
        <v>0</v>
      </c>
      <c r="Z22" s="303">
        <f t="shared" si="16"/>
        <v>0</v>
      </c>
      <c r="AA22" s="303">
        <f t="shared" si="16"/>
        <v>0</v>
      </c>
      <c r="AB22" s="303">
        <f t="shared" si="23"/>
        <v>0</v>
      </c>
      <c r="AC22" s="302">
        <f t="shared" si="17"/>
        <v>0</v>
      </c>
      <c r="AD22" s="302">
        <f t="shared" si="18"/>
        <v>0</v>
      </c>
      <c r="AE22" s="304">
        <f t="shared" si="24"/>
        <v>0</v>
      </c>
      <c r="AF22" s="364">
        <f t="shared" si="19"/>
        <v>0</v>
      </c>
      <c r="AG22" s="359">
        <f t="shared" si="20"/>
        <v>0</v>
      </c>
      <c r="AH22" s="359">
        <f t="shared" si="25"/>
        <v>0</v>
      </c>
      <c r="AI22" s="298">
        <f t="shared" si="26"/>
        <v>0</v>
      </c>
      <c r="AJ22" s="359">
        <f t="shared" si="27"/>
        <v>0</v>
      </c>
      <c r="AK22" s="298">
        <f t="shared" si="28"/>
        <v>0</v>
      </c>
      <c r="AL22" s="298">
        <f t="shared" si="29"/>
        <v>0</v>
      </c>
      <c r="AM22" s="298"/>
      <c r="AN22" s="298"/>
      <c r="AO22" s="298"/>
      <c r="AP22" s="298"/>
      <c r="AQ22" s="298"/>
    </row>
    <row r="23" spans="1:47" ht="15" x14ac:dyDescent="0.25">
      <c r="A23" s="394">
        <v>45522</v>
      </c>
      <c r="B23" s="381"/>
      <c r="C23" s="381"/>
      <c r="D23" s="382"/>
      <c r="E23" s="383"/>
      <c r="F23" s="384"/>
      <c r="G23" s="382"/>
      <c r="H23" s="385"/>
      <c r="I23" s="381"/>
      <c r="J23" s="382"/>
      <c r="K23" s="386"/>
      <c r="L23" s="386"/>
      <c r="M23" s="386"/>
      <c r="N23" s="387"/>
      <c r="O23" s="388"/>
      <c r="P23" s="298"/>
      <c r="Q23" s="298"/>
      <c r="R23" s="298"/>
      <c r="S23" s="298"/>
      <c r="T23" s="354">
        <f t="shared" si="14"/>
        <v>0</v>
      </c>
      <c r="U23" s="354">
        <f t="shared" si="14"/>
        <v>0</v>
      </c>
      <c r="V23" s="354">
        <f t="shared" si="21"/>
        <v>0</v>
      </c>
      <c r="W23" s="355">
        <f t="shared" si="15"/>
        <v>0</v>
      </c>
      <c r="X23" s="355">
        <f t="shared" si="15"/>
        <v>0</v>
      </c>
      <c r="Y23" s="355">
        <f t="shared" si="22"/>
        <v>0</v>
      </c>
      <c r="Z23" s="303">
        <f t="shared" si="16"/>
        <v>0</v>
      </c>
      <c r="AA23" s="303">
        <f t="shared" si="16"/>
        <v>0</v>
      </c>
      <c r="AB23" s="303">
        <f t="shared" si="23"/>
        <v>0</v>
      </c>
      <c r="AC23" s="302">
        <f t="shared" si="17"/>
        <v>0</v>
      </c>
      <c r="AD23" s="302">
        <f t="shared" si="18"/>
        <v>0</v>
      </c>
      <c r="AE23" s="304">
        <f t="shared" si="24"/>
        <v>0</v>
      </c>
      <c r="AF23" s="364">
        <f t="shared" si="19"/>
        <v>0</v>
      </c>
      <c r="AG23" s="359">
        <f t="shared" si="20"/>
        <v>0</v>
      </c>
      <c r="AH23" s="359">
        <f t="shared" si="25"/>
        <v>0</v>
      </c>
      <c r="AI23" s="298">
        <f t="shared" si="26"/>
        <v>0</v>
      </c>
      <c r="AJ23" s="359">
        <f t="shared" si="27"/>
        <v>0</v>
      </c>
      <c r="AK23" s="298">
        <f t="shared" si="28"/>
        <v>0</v>
      </c>
      <c r="AL23" s="298">
        <f t="shared" si="29"/>
        <v>0</v>
      </c>
      <c r="AM23" s="298"/>
      <c r="AN23" s="298"/>
      <c r="AO23" s="298"/>
      <c r="AP23" s="298"/>
      <c r="AQ23" s="298"/>
    </row>
    <row r="24" spans="1:47" ht="15" x14ac:dyDescent="0.25">
      <c r="A24" s="338">
        <v>45523</v>
      </c>
      <c r="B24" s="312"/>
      <c r="C24" s="312"/>
      <c r="D24" s="339">
        <f t="shared" si="10"/>
        <v>0</v>
      </c>
      <c r="E24" s="340"/>
      <c r="F24" s="311"/>
      <c r="G24" s="339">
        <f t="shared" si="11"/>
        <v>0</v>
      </c>
      <c r="H24" s="341"/>
      <c r="I24" s="312"/>
      <c r="J24" s="339">
        <f t="shared" si="12"/>
        <v>0</v>
      </c>
      <c r="K24" s="342"/>
      <c r="L24" s="342"/>
      <c r="M24" s="342"/>
      <c r="N24" s="343">
        <f t="shared" si="13"/>
        <v>0</v>
      </c>
      <c r="O24" s="344"/>
      <c r="P24" s="298"/>
      <c r="Q24" s="298"/>
      <c r="R24" s="298"/>
      <c r="S24" s="298"/>
      <c r="T24" s="354">
        <f t="shared" si="14"/>
        <v>0</v>
      </c>
      <c r="U24" s="354">
        <f t="shared" si="14"/>
        <v>0</v>
      </c>
      <c r="V24" s="354">
        <f t="shared" si="21"/>
        <v>0</v>
      </c>
      <c r="W24" s="355">
        <f t="shared" si="15"/>
        <v>0</v>
      </c>
      <c r="X24" s="355">
        <f t="shared" si="15"/>
        <v>0</v>
      </c>
      <c r="Y24" s="355">
        <f t="shared" si="22"/>
        <v>0</v>
      </c>
      <c r="Z24" s="303">
        <f t="shared" si="16"/>
        <v>0</v>
      </c>
      <c r="AA24" s="303">
        <f t="shared" si="16"/>
        <v>0</v>
      </c>
      <c r="AB24" s="303">
        <f t="shared" si="23"/>
        <v>0</v>
      </c>
      <c r="AC24" s="302">
        <f t="shared" si="17"/>
        <v>0</v>
      </c>
      <c r="AD24" s="302">
        <f t="shared" si="18"/>
        <v>0</v>
      </c>
      <c r="AE24" s="304">
        <f t="shared" si="24"/>
        <v>0</v>
      </c>
      <c r="AF24" s="364">
        <f t="shared" si="19"/>
        <v>0</v>
      </c>
      <c r="AG24" s="359">
        <f t="shared" si="20"/>
        <v>0</v>
      </c>
      <c r="AH24" s="359">
        <f t="shared" si="25"/>
        <v>0</v>
      </c>
      <c r="AI24" s="298">
        <f t="shared" si="26"/>
        <v>0</v>
      </c>
      <c r="AJ24" s="359">
        <f t="shared" si="27"/>
        <v>0</v>
      </c>
      <c r="AK24" s="298">
        <f t="shared" si="28"/>
        <v>0</v>
      </c>
      <c r="AL24" s="298">
        <f t="shared" si="29"/>
        <v>0</v>
      </c>
      <c r="AM24" s="298"/>
      <c r="AN24" s="298"/>
      <c r="AO24" s="298"/>
      <c r="AP24" s="298"/>
      <c r="AQ24" s="298"/>
    </row>
    <row r="25" spans="1:47" ht="15" x14ac:dyDescent="0.25">
      <c r="A25" s="338">
        <v>45524</v>
      </c>
      <c r="B25" s="312"/>
      <c r="C25" s="312"/>
      <c r="D25" s="339">
        <f t="shared" si="10"/>
        <v>0</v>
      </c>
      <c r="E25" s="340"/>
      <c r="F25" s="311"/>
      <c r="G25" s="339">
        <f t="shared" si="11"/>
        <v>0</v>
      </c>
      <c r="H25" s="341"/>
      <c r="I25" s="312"/>
      <c r="J25" s="339">
        <f t="shared" si="12"/>
        <v>0</v>
      </c>
      <c r="K25" s="342"/>
      <c r="L25" s="342"/>
      <c r="M25" s="342"/>
      <c r="N25" s="343">
        <f t="shared" si="13"/>
        <v>0</v>
      </c>
      <c r="O25" s="344"/>
      <c r="P25" s="298"/>
      <c r="Q25" s="298"/>
      <c r="R25" s="298"/>
      <c r="S25" s="298"/>
      <c r="T25" s="354">
        <f t="shared" si="14"/>
        <v>0</v>
      </c>
      <c r="U25" s="354">
        <f t="shared" si="14"/>
        <v>0</v>
      </c>
      <c r="V25" s="354">
        <f t="shared" si="21"/>
        <v>0</v>
      </c>
      <c r="W25" s="355">
        <f t="shared" si="15"/>
        <v>0</v>
      </c>
      <c r="X25" s="355">
        <f t="shared" si="15"/>
        <v>0</v>
      </c>
      <c r="Y25" s="355">
        <f t="shared" si="22"/>
        <v>0</v>
      </c>
      <c r="Z25" s="303">
        <f t="shared" si="16"/>
        <v>0</v>
      </c>
      <c r="AA25" s="303">
        <f t="shared" si="16"/>
        <v>0</v>
      </c>
      <c r="AB25" s="303">
        <f t="shared" si="23"/>
        <v>0</v>
      </c>
      <c r="AC25" s="302">
        <f t="shared" si="17"/>
        <v>0</v>
      </c>
      <c r="AD25" s="302">
        <f t="shared" si="18"/>
        <v>0</v>
      </c>
      <c r="AE25" s="304">
        <f t="shared" si="24"/>
        <v>0</v>
      </c>
      <c r="AF25" s="364">
        <f t="shared" si="19"/>
        <v>0</v>
      </c>
      <c r="AG25" s="359">
        <f t="shared" si="20"/>
        <v>0</v>
      </c>
      <c r="AH25" s="359">
        <f t="shared" si="25"/>
        <v>0</v>
      </c>
      <c r="AI25" s="298">
        <f t="shared" si="26"/>
        <v>0</v>
      </c>
      <c r="AJ25" s="359">
        <f t="shared" si="27"/>
        <v>0</v>
      </c>
      <c r="AK25" s="298">
        <f t="shared" si="28"/>
        <v>0</v>
      </c>
      <c r="AL25" s="298">
        <f t="shared" si="29"/>
        <v>0</v>
      </c>
      <c r="AM25" s="298"/>
      <c r="AN25" s="298"/>
      <c r="AO25" s="298"/>
      <c r="AP25" s="298"/>
      <c r="AQ25" s="298"/>
    </row>
    <row r="26" spans="1:47" ht="15" x14ac:dyDescent="0.25">
      <c r="A26" s="338">
        <v>45525</v>
      </c>
      <c r="B26" s="312"/>
      <c r="C26" s="312"/>
      <c r="D26" s="339">
        <f t="shared" si="10"/>
        <v>0</v>
      </c>
      <c r="E26" s="340"/>
      <c r="F26" s="311"/>
      <c r="G26" s="339">
        <f t="shared" si="11"/>
        <v>0</v>
      </c>
      <c r="H26" s="341"/>
      <c r="I26" s="312"/>
      <c r="J26" s="339">
        <f t="shared" si="12"/>
        <v>0</v>
      </c>
      <c r="K26" s="342"/>
      <c r="L26" s="342"/>
      <c r="M26" s="342"/>
      <c r="N26" s="343">
        <f t="shared" si="13"/>
        <v>0</v>
      </c>
      <c r="O26" s="344"/>
      <c r="P26" s="298"/>
      <c r="Q26" s="298"/>
      <c r="R26" s="298"/>
      <c r="S26" s="298"/>
      <c r="T26" s="354">
        <f t="shared" si="14"/>
        <v>0</v>
      </c>
      <c r="U26" s="354">
        <f t="shared" si="14"/>
        <v>0</v>
      </c>
      <c r="V26" s="354">
        <f t="shared" si="21"/>
        <v>0</v>
      </c>
      <c r="W26" s="355">
        <f t="shared" si="15"/>
        <v>0</v>
      </c>
      <c r="X26" s="355">
        <f t="shared" si="15"/>
        <v>0</v>
      </c>
      <c r="Y26" s="355">
        <f t="shared" si="22"/>
        <v>0</v>
      </c>
      <c r="Z26" s="303">
        <f t="shared" si="16"/>
        <v>0</v>
      </c>
      <c r="AA26" s="303">
        <f t="shared" si="16"/>
        <v>0</v>
      </c>
      <c r="AB26" s="303">
        <f t="shared" si="23"/>
        <v>0</v>
      </c>
      <c r="AC26" s="302">
        <f t="shared" si="17"/>
        <v>0</v>
      </c>
      <c r="AD26" s="302">
        <f t="shared" si="18"/>
        <v>0</v>
      </c>
      <c r="AE26" s="304">
        <f t="shared" si="24"/>
        <v>0</v>
      </c>
      <c r="AF26" s="364">
        <f t="shared" si="19"/>
        <v>0</v>
      </c>
      <c r="AG26" s="359">
        <f t="shared" si="20"/>
        <v>0</v>
      </c>
      <c r="AH26" s="359">
        <f t="shared" si="25"/>
        <v>0</v>
      </c>
      <c r="AI26" s="298">
        <f t="shared" si="26"/>
        <v>0</v>
      </c>
      <c r="AJ26" s="359">
        <f t="shared" si="27"/>
        <v>0</v>
      </c>
      <c r="AK26" s="298">
        <f t="shared" si="28"/>
        <v>0</v>
      </c>
      <c r="AL26" s="298">
        <f t="shared" si="29"/>
        <v>0</v>
      </c>
      <c r="AM26" s="298"/>
      <c r="AN26" s="298"/>
      <c r="AO26" s="298"/>
      <c r="AP26" s="298"/>
      <c r="AQ26" s="298"/>
    </row>
    <row r="27" spans="1:47" ht="15" x14ac:dyDescent="0.25">
      <c r="A27" s="338">
        <v>45526</v>
      </c>
      <c r="B27" s="312"/>
      <c r="C27" s="312"/>
      <c r="D27" s="339">
        <f t="shared" si="10"/>
        <v>0</v>
      </c>
      <c r="E27" s="340"/>
      <c r="F27" s="311"/>
      <c r="G27" s="339">
        <f t="shared" si="11"/>
        <v>0</v>
      </c>
      <c r="H27" s="341"/>
      <c r="I27" s="312"/>
      <c r="J27" s="339">
        <f t="shared" si="12"/>
        <v>0</v>
      </c>
      <c r="K27" s="342"/>
      <c r="L27" s="342"/>
      <c r="M27" s="342"/>
      <c r="N27" s="343">
        <f t="shared" si="13"/>
        <v>0</v>
      </c>
      <c r="O27" s="344"/>
      <c r="P27" s="298"/>
      <c r="Q27" s="298"/>
      <c r="R27" s="298"/>
      <c r="S27" s="298"/>
      <c r="T27" s="354">
        <f t="shared" si="14"/>
        <v>0</v>
      </c>
      <c r="U27" s="354">
        <f t="shared" si="14"/>
        <v>0</v>
      </c>
      <c r="V27" s="354">
        <f t="shared" si="21"/>
        <v>0</v>
      </c>
      <c r="W27" s="355">
        <f t="shared" si="15"/>
        <v>0</v>
      </c>
      <c r="X27" s="355">
        <f t="shared" si="15"/>
        <v>0</v>
      </c>
      <c r="Y27" s="355">
        <f t="shared" si="22"/>
        <v>0</v>
      </c>
      <c r="Z27" s="303">
        <f t="shared" si="16"/>
        <v>0</v>
      </c>
      <c r="AA27" s="303">
        <f t="shared" si="16"/>
        <v>0</v>
      </c>
      <c r="AB27" s="303">
        <f t="shared" si="23"/>
        <v>0</v>
      </c>
      <c r="AC27" s="302">
        <f t="shared" si="17"/>
        <v>0</v>
      </c>
      <c r="AD27" s="302">
        <f t="shared" si="18"/>
        <v>0</v>
      </c>
      <c r="AE27" s="304">
        <f t="shared" si="24"/>
        <v>0</v>
      </c>
      <c r="AF27" s="364">
        <f t="shared" si="19"/>
        <v>0</v>
      </c>
      <c r="AG27" s="359">
        <f t="shared" si="20"/>
        <v>0</v>
      </c>
      <c r="AH27" s="359">
        <f t="shared" si="25"/>
        <v>0</v>
      </c>
      <c r="AI27" s="298">
        <f t="shared" si="26"/>
        <v>0</v>
      </c>
      <c r="AJ27" s="359">
        <f t="shared" si="27"/>
        <v>0</v>
      </c>
      <c r="AK27" s="298">
        <f t="shared" si="28"/>
        <v>0</v>
      </c>
      <c r="AL27" s="298">
        <f t="shared" si="29"/>
        <v>0</v>
      </c>
      <c r="AM27" s="298"/>
      <c r="AN27" s="298"/>
      <c r="AO27" s="298"/>
      <c r="AP27" s="298"/>
      <c r="AQ27" s="298"/>
    </row>
    <row r="28" spans="1:47" ht="15" x14ac:dyDescent="0.25">
      <c r="A28" s="338">
        <v>45527</v>
      </c>
      <c r="B28" s="312"/>
      <c r="C28" s="312"/>
      <c r="D28" s="339">
        <f t="shared" si="10"/>
        <v>0</v>
      </c>
      <c r="E28" s="340"/>
      <c r="F28" s="311"/>
      <c r="G28" s="339">
        <f t="shared" si="11"/>
        <v>0</v>
      </c>
      <c r="H28" s="341"/>
      <c r="I28" s="312"/>
      <c r="J28" s="339">
        <f t="shared" si="12"/>
        <v>0</v>
      </c>
      <c r="K28" s="342"/>
      <c r="L28" s="342"/>
      <c r="M28" s="342"/>
      <c r="N28" s="343">
        <f t="shared" si="13"/>
        <v>0</v>
      </c>
      <c r="O28" s="344"/>
      <c r="P28" s="298"/>
      <c r="Q28" s="298"/>
      <c r="R28" s="298"/>
      <c r="S28" s="298"/>
      <c r="T28" s="354">
        <f t="shared" si="14"/>
        <v>0</v>
      </c>
      <c r="U28" s="354">
        <f t="shared" si="14"/>
        <v>0</v>
      </c>
      <c r="V28" s="354">
        <f t="shared" si="21"/>
        <v>0</v>
      </c>
      <c r="W28" s="355">
        <f t="shared" si="15"/>
        <v>0</v>
      </c>
      <c r="X28" s="355">
        <f t="shared" si="15"/>
        <v>0</v>
      </c>
      <c r="Y28" s="355">
        <f t="shared" si="22"/>
        <v>0</v>
      </c>
      <c r="Z28" s="303">
        <f t="shared" si="16"/>
        <v>0</v>
      </c>
      <c r="AA28" s="303">
        <f t="shared" si="16"/>
        <v>0</v>
      </c>
      <c r="AB28" s="303">
        <f t="shared" si="23"/>
        <v>0</v>
      </c>
      <c r="AC28" s="302">
        <f t="shared" si="17"/>
        <v>0</v>
      </c>
      <c r="AD28" s="302">
        <f t="shared" si="18"/>
        <v>0</v>
      </c>
      <c r="AE28" s="304">
        <f t="shared" si="24"/>
        <v>0</v>
      </c>
      <c r="AF28" s="364">
        <f t="shared" si="19"/>
        <v>0</v>
      </c>
      <c r="AG28" s="359">
        <f t="shared" si="20"/>
        <v>0</v>
      </c>
      <c r="AH28" s="359">
        <f t="shared" si="25"/>
        <v>0</v>
      </c>
      <c r="AI28" s="298">
        <f t="shared" si="26"/>
        <v>0</v>
      </c>
      <c r="AJ28" s="359">
        <f t="shared" si="27"/>
        <v>0</v>
      </c>
      <c r="AK28" s="298">
        <f t="shared" si="28"/>
        <v>0</v>
      </c>
      <c r="AL28" s="298">
        <f t="shared" si="29"/>
        <v>0</v>
      </c>
      <c r="AM28" s="298"/>
      <c r="AN28" s="298"/>
      <c r="AO28" s="298"/>
      <c r="AP28" s="298"/>
      <c r="AQ28" s="298"/>
    </row>
    <row r="29" spans="1:47" ht="15" x14ac:dyDescent="0.25">
      <c r="A29" s="394">
        <v>45528</v>
      </c>
      <c r="B29" s="381"/>
      <c r="C29" s="381"/>
      <c r="D29" s="382"/>
      <c r="E29" s="383"/>
      <c r="F29" s="384"/>
      <c r="G29" s="382"/>
      <c r="H29" s="385"/>
      <c r="I29" s="381"/>
      <c r="J29" s="382"/>
      <c r="K29" s="386"/>
      <c r="L29" s="386"/>
      <c r="M29" s="386"/>
      <c r="N29" s="387"/>
      <c r="O29" s="388"/>
      <c r="P29" s="298"/>
      <c r="Q29" s="298"/>
      <c r="R29" s="298"/>
      <c r="S29" s="298"/>
      <c r="T29" s="354">
        <f t="shared" si="14"/>
        <v>0</v>
      </c>
      <c r="U29" s="354">
        <f t="shared" si="14"/>
        <v>0</v>
      </c>
      <c r="V29" s="354">
        <f t="shared" si="21"/>
        <v>0</v>
      </c>
      <c r="W29" s="355">
        <f t="shared" si="15"/>
        <v>0</v>
      </c>
      <c r="X29" s="355">
        <f t="shared" si="15"/>
        <v>0</v>
      </c>
      <c r="Y29" s="355">
        <f t="shared" si="22"/>
        <v>0</v>
      </c>
      <c r="Z29" s="303">
        <f t="shared" si="16"/>
        <v>0</v>
      </c>
      <c r="AA29" s="303">
        <f t="shared" si="16"/>
        <v>0</v>
      </c>
      <c r="AB29" s="303">
        <f t="shared" si="23"/>
        <v>0</v>
      </c>
      <c r="AC29" s="302">
        <f t="shared" si="17"/>
        <v>0</v>
      </c>
      <c r="AD29" s="302">
        <f t="shared" si="18"/>
        <v>0</v>
      </c>
      <c r="AE29" s="304">
        <f t="shared" si="24"/>
        <v>0</v>
      </c>
      <c r="AF29" s="364">
        <f t="shared" si="19"/>
        <v>0</v>
      </c>
      <c r="AG29" s="359">
        <f t="shared" si="20"/>
        <v>0</v>
      </c>
      <c r="AH29" s="359">
        <f t="shared" si="25"/>
        <v>0</v>
      </c>
      <c r="AI29" s="298">
        <f t="shared" si="26"/>
        <v>0</v>
      </c>
      <c r="AJ29" s="359">
        <f t="shared" si="27"/>
        <v>0</v>
      </c>
      <c r="AK29" s="298">
        <f t="shared" si="28"/>
        <v>0</v>
      </c>
      <c r="AL29" s="298">
        <f t="shared" si="29"/>
        <v>0</v>
      </c>
      <c r="AM29" s="298"/>
      <c r="AN29" s="298"/>
      <c r="AO29" s="298"/>
      <c r="AP29" s="298"/>
      <c r="AQ29" s="298"/>
    </row>
    <row r="30" spans="1:47" ht="15" x14ac:dyDescent="0.25">
      <c r="A30" s="394">
        <v>45529</v>
      </c>
      <c r="B30" s="381"/>
      <c r="C30" s="381"/>
      <c r="D30" s="382"/>
      <c r="E30" s="383"/>
      <c r="F30" s="384"/>
      <c r="G30" s="382"/>
      <c r="H30" s="385"/>
      <c r="I30" s="381"/>
      <c r="J30" s="382"/>
      <c r="K30" s="386"/>
      <c r="L30" s="386"/>
      <c r="M30" s="386"/>
      <c r="N30" s="387"/>
      <c r="O30" s="388"/>
      <c r="P30" s="298"/>
      <c r="Q30" s="298"/>
      <c r="R30" s="298"/>
      <c r="S30" s="298"/>
      <c r="T30" s="354">
        <f t="shared" si="14"/>
        <v>0</v>
      </c>
      <c r="U30" s="354">
        <f t="shared" si="14"/>
        <v>0</v>
      </c>
      <c r="V30" s="354">
        <f t="shared" si="21"/>
        <v>0</v>
      </c>
      <c r="W30" s="355">
        <f t="shared" si="15"/>
        <v>0</v>
      </c>
      <c r="X30" s="355">
        <f t="shared" si="15"/>
        <v>0</v>
      </c>
      <c r="Y30" s="355">
        <f t="shared" si="22"/>
        <v>0</v>
      </c>
      <c r="Z30" s="303">
        <f t="shared" si="16"/>
        <v>0</v>
      </c>
      <c r="AA30" s="303">
        <f t="shared" si="16"/>
        <v>0</v>
      </c>
      <c r="AB30" s="303">
        <f t="shared" si="23"/>
        <v>0</v>
      </c>
      <c r="AC30" s="302">
        <f t="shared" si="17"/>
        <v>0</v>
      </c>
      <c r="AD30" s="302">
        <f t="shared" si="18"/>
        <v>0</v>
      </c>
      <c r="AE30" s="304">
        <f t="shared" si="24"/>
        <v>0</v>
      </c>
      <c r="AF30" s="364">
        <f t="shared" si="19"/>
        <v>0</v>
      </c>
      <c r="AG30" s="359">
        <f t="shared" si="20"/>
        <v>0</v>
      </c>
      <c r="AH30" s="359">
        <f t="shared" si="25"/>
        <v>0</v>
      </c>
      <c r="AI30" s="298">
        <f t="shared" si="26"/>
        <v>0</v>
      </c>
      <c r="AJ30" s="359">
        <f t="shared" si="27"/>
        <v>0</v>
      </c>
      <c r="AK30" s="298">
        <f t="shared" si="28"/>
        <v>0</v>
      </c>
      <c r="AL30" s="298">
        <f t="shared" si="29"/>
        <v>0</v>
      </c>
      <c r="AM30" s="298"/>
      <c r="AN30" s="298"/>
      <c r="AO30" s="298"/>
      <c r="AP30" s="298"/>
      <c r="AQ30" s="298"/>
    </row>
    <row r="31" spans="1:47" ht="15" x14ac:dyDescent="0.25">
      <c r="A31" s="338">
        <v>45530</v>
      </c>
      <c r="B31" s="312"/>
      <c r="C31" s="312"/>
      <c r="D31" s="339">
        <f t="shared" si="10"/>
        <v>0</v>
      </c>
      <c r="E31" s="340"/>
      <c r="F31" s="311"/>
      <c r="G31" s="339">
        <f t="shared" si="11"/>
        <v>0</v>
      </c>
      <c r="H31" s="341"/>
      <c r="I31" s="312"/>
      <c r="J31" s="339">
        <f t="shared" si="12"/>
        <v>0</v>
      </c>
      <c r="K31" s="342"/>
      <c r="L31" s="342"/>
      <c r="M31" s="342"/>
      <c r="N31" s="343">
        <f t="shared" si="13"/>
        <v>0</v>
      </c>
      <c r="O31" s="344"/>
      <c r="P31" s="298"/>
      <c r="Q31" s="298"/>
      <c r="R31" s="298"/>
      <c r="S31" s="298"/>
      <c r="T31" s="354">
        <f t="shared" si="14"/>
        <v>0</v>
      </c>
      <c r="U31" s="354">
        <f t="shared" si="14"/>
        <v>0</v>
      </c>
      <c r="V31" s="354">
        <f t="shared" si="21"/>
        <v>0</v>
      </c>
      <c r="W31" s="355">
        <f t="shared" si="15"/>
        <v>0</v>
      </c>
      <c r="X31" s="355">
        <f t="shared" si="15"/>
        <v>0</v>
      </c>
      <c r="Y31" s="355">
        <f t="shared" si="22"/>
        <v>0</v>
      </c>
      <c r="Z31" s="303">
        <f t="shared" si="16"/>
        <v>0</v>
      </c>
      <c r="AA31" s="303">
        <f t="shared" si="16"/>
        <v>0</v>
      </c>
      <c r="AB31" s="303">
        <f t="shared" si="23"/>
        <v>0</v>
      </c>
      <c r="AC31" s="302">
        <f t="shared" si="17"/>
        <v>0</v>
      </c>
      <c r="AD31" s="302">
        <f t="shared" si="18"/>
        <v>0</v>
      </c>
      <c r="AE31" s="304">
        <f t="shared" si="24"/>
        <v>0</v>
      </c>
      <c r="AF31" s="364">
        <f t="shared" si="19"/>
        <v>0</v>
      </c>
      <c r="AG31" s="359">
        <f t="shared" si="20"/>
        <v>0</v>
      </c>
      <c r="AH31" s="359">
        <f t="shared" si="25"/>
        <v>0</v>
      </c>
      <c r="AI31" s="298">
        <f t="shared" si="26"/>
        <v>0</v>
      </c>
      <c r="AJ31" s="359">
        <f t="shared" si="27"/>
        <v>0</v>
      </c>
      <c r="AK31" s="298">
        <f t="shared" si="28"/>
        <v>0</v>
      </c>
      <c r="AL31" s="298">
        <f t="shared" si="29"/>
        <v>0</v>
      </c>
      <c r="AM31" s="298"/>
      <c r="AN31" s="298"/>
      <c r="AO31" s="298"/>
      <c r="AP31" s="298"/>
      <c r="AQ31" s="298"/>
    </row>
    <row r="32" spans="1:47" ht="15" x14ac:dyDescent="0.25">
      <c r="A32" s="338">
        <v>45531</v>
      </c>
      <c r="B32" s="312"/>
      <c r="C32" s="312"/>
      <c r="D32" s="339">
        <f t="shared" si="10"/>
        <v>0</v>
      </c>
      <c r="E32" s="340"/>
      <c r="F32" s="311"/>
      <c r="G32" s="339">
        <f t="shared" si="11"/>
        <v>0</v>
      </c>
      <c r="H32" s="341"/>
      <c r="I32" s="312"/>
      <c r="J32" s="339">
        <f t="shared" si="12"/>
        <v>0</v>
      </c>
      <c r="K32" s="342"/>
      <c r="L32" s="342"/>
      <c r="M32" s="342"/>
      <c r="N32" s="343">
        <f t="shared" si="13"/>
        <v>0</v>
      </c>
      <c r="O32" s="344"/>
      <c r="P32" s="298"/>
      <c r="Q32" s="298"/>
      <c r="R32" s="298"/>
      <c r="S32" s="298"/>
      <c r="T32" s="354">
        <f t="shared" si="14"/>
        <v>0</v>
      </c>
      <c r="U32" s="354">
        <f t="shared" si="14"/>
        <v>0</v>
      </c>
      <c r="V32" s="354">
        <f t="shared" si="21"/>
        <v>0</v>
      </c>
      <c r="W32" s="355">
        <f t="shared" si="15"/>
        <v>0</v>
      </c>
      <c r="X32" s="355">
        <f t="shared" si="15"/>
        <v>0</v>
      </c>
      <c r="Y32" s="355">
        <f t="shared" si="22"/>
        <v>0</v>
      </c>
      <c r="Z32" s="303">
        <f t="shared" si="16"/>
        <v>0</v>
      </c>
      <c r="AA32" s="303">
        <f t="shared" si="16"/>
        <v>0</v>
      </c>
      <c r="AB32" s="303">
        <f t="shared" si="23"/>
        <v>0</v>
      </c>
      <c r="AC32" s="302">
        <f t="shared" si="17"/>
        <v>0</v>
      </c>
      <c r="AD32" s="302">
        <f t="shared" si="18"/>
        <v>0</v>
      </c>
      <c r="AE32" s="304">
        <f t="shared" si="24"/>
        <v>0</v>
      </c>
      <c r="AF32" s="364">
        <f t="shared" si="19"/>
        <v>0</v>
      </c>
      <c r="AG32" s="359">
        <f t="shared" si="20"/>
        <v>0</v>
      </c>
      <c r="AH32" s="359">
        <f t="shared" si="25"/>
        <v>0</v>
      </c>
      <c r="AI32" s="298">
        <f t="shared" si="26"/>
        <v>0</v>
      </c>
      <c r="AJ32" s="359">
        <f t="shared" si="27"/>
        <v>0</v>
      </c>
      <c r="AK32" s="298">
        <f t="shared" si="28"/>
        <v>0</v>
      </c>
      <c r="AL32" s="298">
        <f t="shared" si="29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45532</v>
      </c>
      <c r="B33" s="312"/>
      <c r="C33" s="312"/>
      <c r="D33" s="339">
        <f t="shared" si="10"/>
        <v>0</v>
      </c>
      <c r="E33" s="340"/>
      <c r="F33" s="311"/>
      <c r="G33" s="339">
        <f t="shared" si="11"/>
        <v>0</v>
      </c>
      <c r="H33" s="341"/>
      <c r="I33" s="312"/>
      <c r="J33" s="339">
        <f t="shared" si="12"/>
        <v>0</v>
      </c>
      <c r="K33" s="342"/>
      <c r="L33" s="342"/>
      <c r="M33" s="342"/>
      <c r="N33" s="343">
        <f t="shared" si="13"/>
        <v>0</v>
      </c>
      <c r="O33" s="344"/>
      <c r="P33" s="298"/>
      <c r="Q33" s="298"/>
      <c r="R33" s="298"/>
      <c r="S33" s="298"/>
      <c r="T33" s="354">
        <f t="shared" si="14"/>
        <v>0</v>
      </c>
      <c r="U33" s="354">
        <f t="shared" si="14"/>
        <v>0</v>
      </c>
      <c r="V33" s="354">
        <f t="shared" si="21"/>
        <v>0</v>
      </c>
      <c r="W33" s="355">
        <f t="shared" si="15"/>
        <v>0</v>
      </c>
      <c r="X33" s="355">
        <f t="shared" si="15"/>
        <v>0</v>
      </c>
      <c r="Y33" s="355">
        <f t="shared" si="22"/>
        <v>0</v>
      </c>
      <c r="Z33" s="303">
        <f t="shared" si="16"/>
        <v>0</v>
      </c>
      <c r="AA33" s="303">
        <f t="shared" si="16"/>
        <v>0</v>
      </c>
      <c r="AB33" s="303">
        <f t="shared" si="23"/>
        <v>0</v>
      </c>
      <c r="AC33" s="302">
        <f t="shared" si="17"/>
        <v>0</v>
      </c>
      <c r="AD33" s="302">
        <f t="shared" si="18"/>
        <v>0</v>
      </c>
      <c r="AE33" s="304">
        <f t="shared" si="24"/>
        <v>0</v>
      </c>
      <c r="AF33" s="364">
        <f t="shared" si="19"/>
        <v>0</v>
      </c>
      <c r="AG33" s="359">
        <f t="shared" si="20"/>
        <v>0</v>
      </c>
      <c r="AH33" s="359">
        <f t="shared" si="25"/>
        <v>0</v>
      </c>
      <c r="AI33" s="298">
        <f t="shared" si="26"/>
        <v>0</v>
      </c>
      <c r="AJ33" s="359">
        <f t="shared" si="27"/>
        <v>0</v>
      </c>
      <c r="AK33" s="298">
        <f t="shared" si="28"/>
        <v>0</v>
      </c>
      <c r="AL33" s="298">
        <f t="shared" si="29"/>
        <v>0</v>
      </c>
      <c r="AM33" s="298"/>
      <c r="AN33" s="298"/>
      <c r="AO33" s="298"/>
      <c r="AP33" s="298"/>
      <c r="AQ33" s="298"/>
    </row>
    <row r="34" spans="1:43" ht="15" x14ac:dyDescent="0.25">
      <c r="A34" s="338">
        <v>45533</v>
      </c>
      <c r="B34" s="312"/>
      <c r="C34" s="312"/>
      <c r="D34" s="339">
        <f t="shared" si="10"/>
        <v>0</v>
      </c>
      <c r="E34" s="340"/>
      <c r="F34" s="311"/>
      <c r="G34" s="339">
        <f t="shared" si="11"/>
        <v>0</v>
      </c>
      <c r="H34" s="341"/>
      <c r="I34" s="312"/>
      <c r="J34" s="339">
        <f t="shared" si="12"/>
        <v>0</v>
      </c>
      <c r="K34" s="342"/>
      <c r="L34" s="342"/>
      <c r="M34" s="342"/>
      <c r="N34" s="343">
        <f t="shared" si="13"/>
        <v>0</v>
      </c>
      <c r="O34" s="344"/>
      <c r="P34" s="298"/>
      <c r="Q34" s="298"/>
      <c r="R34" s="298"/>
      <c r="S34" s="298"/>
      <c r="T34" s="354">
        <f t="shared" si="14"/>
        <v>0</v>
      </c>
      <c r="U34" s="354">
        <f t="shared" si="14"/>
        <v>0</v>
      </c>
      <c r="V34" s="354">
        <f t="shared" si="21"/>
        <v>0</v>
      </c>
      <c r="W34" s="355">
        <f t="shared" si="15"/>
        <v>0</v>
      </c>
      <c r="X34" s="355">
        <f t="shared" si="15"/>
        <v>0</v>
      </c>
      <c r="Y34" s="355">
        <f t="shared" si="22"/>
        <v>0</v>
      </c>
      <c r="Z34" s="303">
        <f t="shared" si="16"/>
        <v>0</v>
      </c>
      <c r="AA34" s="303">
        <f t="shared" si="16"/>
        <v>0</v>
      </c>
      <c r="AB34" s="303">
        <f t="shared" si="23"/>
        <v>0</v>
      </c>
      <c r="AC34" s="302">
        <f t="shared" si="17"/>
        <v>0</v>
      </c>
      <c r="AD34" s="302">
        <f t="shared" si="18"/>
        <v>0</v>
      </c>
      <c r="AE34" s="304">
        <f t="shared" si="24"/>
        <v>0</v>
      </c>
      <c r="AF34" s="364">
        <f t="shared" si="19"/>
        <v>0</v>
      </c>
      <c r="AG34" s="359">
        <f t="shared" si="20"/>
        <v>0</v>
      </c>
      <c r="AH34" s="359">
        <f t="shared" si="25"/>
        <v>0</v>
      </c>
      <c r="AI34" s="298">
        <f t="shared" si="26"/>
        <v>0</v>
      </c>
      <c r="AJ34" s="359">
        <f t="shared" si="27"/>
        <v>0</v>
      </c>
      <c r="AK34" s="298">
        <f t="shared" si="28"/>
        <v>0</v>
      </c>
      <c r="AL34" s="298">
        <f t="shared" si="29"/>
        <v>0</v>
      </c>
      <c r="AM34" s="298"/>
      <c r="AN34" s="298"/>
      <c r="AO34" s="298"/>
      <c r="AP34" s="298"/>
      <c r="AQ34" s="298"/>
    </row>
    <row r="35" spans="1:43" ht="15" x14ac:dyDescent="0.25">
      <c r="A35" s="338">
        <v>45534</v>
      </c>
      <c r="B35" s="312"/>
      <c r="C35" s="312"/>
      <c r="D35" s="339">
        <f t="shared" si="10"/>
        <v>0</v>
      </c>
      <c r="E35" s="340"/>
      <c r="F35" s="311"/>
      <c r="G35" s="339">
        <f t="shared" si="11"/>
        <v>0</v>
      </c>
      <c r="H35" s="341"/>
      <c r="I35" s="312"/>
      <c r="J35" s="339">
        <f t="shared" si="12"/>
        <v>0</v>
      </c>
      <c r="K35" s="342"/>
      <c r="L35" s="342"/>
      <c r="M35" s="342"/>
      <c r="N35" s="343">
        <f t="shared" si="13"/>
        <v>0</v>
      </c>
      <c r="O35" s="344"/>
      <c r="P35" s="298"/>
      <c r="Q35" s="298"/>
      <c r="R35" s="298"/>
      <c r="S35" s="298"/>
      <c r="T35" s="354">
        <f t="shared" si="14"/>
        <v>0</v>
      </c>
      <c r="U35" s="354">
        <f t="shared" si="14"/>
        <v>0</v>
      </c>
      <c r="V35" s="354">
        <f t="shared" si="21"/>
        <v>0</v>
      </c>
      <c r="W35" s="355">
        <f t="shared" si="15"/>
        <v>0</v>
      </c>
      <c r="X35" s="355">
        <f t="shared" si="15"/>
        <v>0</v>
      </c>
      <c r="Y35" s="355">
        <f t="shared" si="22"/>
        <v>0</v>
      </c>
      <c r="Z35" s="303">
        <f t="shared" si="16"/>
        <v>0</v>
      </c>
      <c r="AA35" s="303">
        <f t="shared" si="16"/>
        <v>0</v>
      </c>
      <c r="AB35" s="303">
        <f t="shared" si="23"/>
        <v>0</v>
      </c>
      <c r="AC35" s="302">
        <f t="shared" si="17"/>
        <v>0</v>
      </c>
      <c r="AD35" s="302">
        <f t="shared" si="18"/>
        <v>0</v>
      </c>
      <c r="AE35" s="304">
        <f t="shared" si="24"/>
        <v>0</v>
      </c>
      <c r="AF35" s="364">
        <f t="shared" si="19"/>
        <v>0</v>
      </c>
      <c r="AG35" s="359">
        <f t="shared" si="20"/>
        <v>0</v>
      </c>
      <c r="AH35" s="359">
        <f t="shared" si="25"/>
        <v>0</v>
      </c>
      <c r="AI35" s="298">
        <f t="shared" si="26"/>
        <v>0</v>
      </c>
      <c r="AJ35" s="359">
        <f t="shared" si="27"/>
        <v>0</v>
      </c>
      <c r="AK35" s="298">
        <f t="shared" si="28"/>
        <v>0</v>
      </c>
      <c r="AL35" s="298">
        <f t="shared" si="29"/>
        <v>0</v>
      </c>
      <c r="AM35" s="298"/>
      <c r="AN35" s="298"/>
      <c r="AO35" s="298"/>
      <c r="AP35" s="298"/>
      <c r="AQ35" s="298"/>
    </row>
    <row r="36" spans="1:43" ht="15" x14ac:dyDescent="0.25">
      <c r="A36" s="394">
        <v>45535</v>
      </c>
      <c r="B36" s="381"/>
      <c r="C36" s="381"/>
      <c r="D36" s="382"/>
      <c r="E36" s="383"/>
      <c r="F36" s="384"/>
      <c r="G36" s="382"/>
      <c r="H36" s="385"/>
      <c r="I36" s="381"/>
      <c r="J36" s="382"/>
      <c r="K36" s="386"/>
      <c r="L36" s="386"/>
      <c r="M36" s="386"/>
      <c r="N36" s="387"/>
      <c r="O36" s="388"/>
      <c r="P36" s="298"/>
      <c r="Q36" s="298"/>
      <c r="R36" s="298"/>
      <c r="S36" s="298"/>
      <c r="T36" s="354">
        <f t="shared" si="14"/>
        <v>0</v>
      </c>
      <c r="U36" s="354">
        <f t="shared" si="14"/>
        <v>0</v>
      </c>
      <c r="V36" s="354">
        <f t="shared" si="21"/>
        <v>0</v>
      </c>
      <c r="W36" s="355">
        <f t="shared" si="15"/>
        <v>0</v>
      </c>
      <c r="X36" s="355">
        <f t="shared" si="15"/>
        <v>0</v>
      </c>
      <c r="Y36" s="355">
        <f t="shared" si="22"/>
        <v>0</v>
      </c>
      <c r="Z36" s="303">
        <f t="shared" si="16"/>
        <v>0</v>
      </c>
      <c r="AA36" s="303">
        <f t="shared" si="16"/>
        <v>0</v>
      </c>
      <c r="AB36" s="303">
        <f t="shared" si="23"/>
        <v>0</v>
      </c>
      <c r="AC36" s="302">
        <f t="shared" si="17"/>
        <v>0</v>
      </c>
      <c r="AD36" s="302">
        <f t="shared" si="18"/>
        <v>0</v>
      </c>
      <c r="AE36" s="304">
        <f t="shared" si="24"/>
        <v>0</v>
      </c>
      <c r="AF36" s="364">
        <f t="shared" si="19"/>
        <v>0</v>
      </c>
      <c r="AG36" s="359">
        <f t="shared" si="20"/>
        <v>0</v>
      </c>
      <c r="AH36" s="359">
        <f t="shared" si="25"/>
        <v>0</v>
      </c>
      <c r="AI36" s="298">
        <f t="shared" si="26"/>
        <v>0</v>
      </c>
      <c r="AJ36" s="359">
        <f t="shared" si="27"/>
        <v>0</v>
      </c>
      <c r="AK36" s="298">
        <f t="shared" si="28"/>
        <v>0</v>
      </c>
      <c r="AL36" s="298">
        <f t="shared" si="29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4"/>
        <v>0</v>
      </c>
      <c r="U37" s="354">
        <f t="shared" si="14"/>
        <v>0</v>
      </c>
      <c r="V37" s="354">
        <f t="shared" si="21"/>
        <v>0</v>
      </c>
      <c r="W37" s="355">
        <f t="shared" si="15"/>
        <v>0</v>
      </c>
      <c r="X37" s="355">
        <f t="shared" si="15"/>
        <v>0</v>
      </c>
      <c r="Y37" s="355">
        <f t="shared" si="22"/>
        <v>0</v>
      </c>
      <c r="Z37" s="303">
        <f t="shared" si="16"/>
        <v>0</v>
      </c>
      <c r="AA37" s="303">
        <f t="shared" si="16"/>
        <v>0</v>
      </c>
      <c r="AB37" s="303">
        <f t="shared" si="23"/>
        <v>0</v>
      </c>
      <c r="AC37" s="302">
        <f t="shared" si="17"/>
        <v>0</v>
      </c>
      <c r="AD37" s="302">
        <f t="shared" si="18"/>
        <v>0</v>
      </c>
      <c r="AE37" s="304">
        <f t="shared" si="24"/>
        <v>0</v>
      </c>
      <c r="AF37" s="364">
        <f t="shared" si="19"/>
        <v>0</v>
      </c>
      <c r="AG37" s="359">
        <f t="shared" si="20"/>
        <v>0</v>
      </c>
      <c r="AH37" s="359">
        <f t="shared" si="25"/>
        <v>0</v>
      </c>
      <c r="AI37" s="298">
        <f t="shared" si="26"/>
        <v>0</v>
      </c>
      <c r="AJ37" s="359">
        <f t="shared" si="27"/>
        <v>0</v>
      </c>
      <c r="AK37" s="298">
        <f t="shared" si="28"/>
        <v>0</v>
      </c>
      <c r="AL37" s="298">
        <f t="shared" si="29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</sheetData>
  <pageMargins left="0.70866141732283472" right="0.5118110236220472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C195"/>
  <sheetViews>
    <sheetView zoomScaleNormal="100" workbookViewId="0">
      <selection activeCell="U13" sqref="U13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29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6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</row>
    <row r="2" spans="1:29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'08'!Q73</f>
        <v>-600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</row>
    <row r="3" spans="1:29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-600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</row>
    <row r="4" spans="1:29" ht="16.5" customHeight="1" thickTop="1" thickBot="1" x14ac:dyDescent="0.25">
      <c r="A4" t="s">
        <v>11</v>
      </c>
      <c r="B4" s="194" t="s">
        <v>66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</row>
    <row r="5" spans="1:29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</row>
    <row r="6" spans="1:29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-24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</row>
    <row r="7" spans="1:29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</row>
    <row r="8" spans="1:29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</row>
    <row r="9" spans="1:29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5">
        <f>ABS(P2)</f>
        <v>600</v>
      </c>
      <c r="J9" s="125">
        <f>TIME(INT(L1),(L1-INT(L1))*100,0)</f>
        <v>0.25</v>
      </c>
      <c r="K9" s="126">
        <f>SUM(B36:P36)+SUM(B68:Q68)</f>
        <v>0</v>
      </c>
      <c r="L9" s="127">
        <f>K9+I10</f>
        <v>-25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-31.999999999999975</v>
      </c>
      <c r="Q9" s="47">
        <f>ABS(P2)</f>
        <v>600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</row>
    <row r="10" spans="1:29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-25</v>
      </c>
      <c r="J10" s="101">
        <f>TIME(INT(M1),(M1-INT(M1))*100,0)</f>
        <v>0.83333333333333337</v>
      </c>
      <c r="K10" s="100">
        <f>ABS(K9)</f>
        <v>0</v>
      </c>
      <c r="L10" s="102">
        <f>ABS(L9)</f>
        <v>25</v>
      </c>
      <c r="M10" s="110" t="e">
        <f>#REF!</f>
        <v>#REF!</v>
      </c>
      <c r="N10" s="112" t="e">
        <f>Q54</f>
        <v>#REF!</v>
      </c>
      <c r="O10" s="111">
        <f>ABS(P10)</f>
        <v>31.999999999999975</v>
      </c>
      <c r="P10" s="1">
        <f>IF(P9&gt;O9,O9,P9)</f>
        <v>-31.999999999999975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</row>
    <row r="11" spans="1:29" s="15" customFormat="1" ht="21" customHeight="1" thickTop="1" thickBot="1" x14ac:dyDescent="0.25">
      <c r="A11" s="15" t="s">
        <v>17</v>
      </c>
      <c r="B11" s="16">
        <v>45536</v>
      </c>
      <c r="C11" s="16">
        <v>45537</v>
      </c>
      <c r="D11" s="16">
        <v>45538</v>
      </c>
      <c r="E11" s="16">
        <v>45539</v>
      </c>
      <c r="F11" s="16">
        <v>45540</v>
      </c>
      <c r="G11" s="16">
        <v>45541</v>
      </c>
      <c r="H11" s="16">
        <v>45542</v>
      </c>
      <c r="I11" s="16">
        <v>45543</v>
      </c>
      <c r="J11" s="16">
        <v>45544</v>
      </c>
      <c r="K11" s="16">
        <v>45545</v>
      </c>
      <c r="L11" s="16">
        <v>45546</v>
      </c>
      <c r="M11" s="16">
        <v>45547</v>
      </c>
      <c r="N11" s="16">
        <v>45548</v>
      </c>
      <c r="O11" s="16">
        <v>45549</v>
      </c>
      <c r="P11" s="16">
        <v>45550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</row>
    <row r="12" spans="1:29" ht="16.149999999999999" customHeight="1" thickBot="1" x14ac:dyDescent="0.25">
      <c r="A12" s="6" t="s">
        <v>18</v>
      </c>
      <c r="B12" s="218">
        <f>B11</f>
        <v>45536</v>
      </c>
      <c r="C12" s="45">
        <f t="shared" ref="C12:P12" si="0">C11</f>
        <v>45537</v>
      </c>
      <c r="D12" s="45">
        <f t="shared" si="0"/>
        <v>45538</v>
      </c>
      <c r="E12" s="45">
        <f t="shared" si="0"/>
        <v>45539</v>
      </c>
      <c r="F12" s="45">
        <f t="shared" si="0"/>
        <v>45540</v>
      </c>
      <c r="G12" s="45">
        <f t="shared" si="0"/>
        <v>45541</v>
      </c>
      <c r="H12" s="45">
        <f t="shared" si="0"/>
        <v>45542</v>
      </c>
      <c r="I12" s="45">
        <f t="shared" si="0"/>
        <v>45543</v>
      </c>
      <c r="J12" s="45">
        <f t="shared" si="0"/>
        <v>45544</v>
      </c>
      <c r="K12" s="45">
        <f t="shared" si="0"/>
        <v>45545</v>
      </c>
      <c r="L12" s="45">
        <f t="shared" si="0"/>
        <v>45546</v>
      </c>
      <c r="M12" s="45">
        <f t="shared" si="0"/>
        <v>45547</v>
      </c>
      <c r="N12" s="45">
        <f t="shared" si="0"/>
        <v>45548</v>
      </c>
      <c r="O12" s="45">
        <f t="shared" si="0"/>
        <v>45549</v>
      </c>
      <c r="P12" s="45">
        <f t="shared" si="0"/>
        <v>45550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</row>
    <row r="13" spans="1:29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</row>
    <row r="14" spans="1:29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</row>
    <row r="15" spans="1:29" ht="16.149999999999999" customHeight="1" x14ac:dyDescent="0.2">
      <c r="A15" s="6" t="s">
        <v>21</v>
      </c>
      <c r="B15" s="68">
        <v>0</v>
      </c>
      <c r="C15" s="68">
        <f>IF(AND(C19&gt;0,OR(LEFT(C16,1)="U",LEFT(C16,1)="A",LEFT(C16,1)="K",LEFT(C16,1)="D",LEFT(C16,3)="mKK")),$I$1,'09HO'!N7)</f>
        <v>0</v>
      </c>
      <c r="D15" s="68">
        <f>IF(AND(D19&gt;0,OR(LEFT(D16,1)="U",LEFT(D16,1)="A",LEFT(D16,1)="K",LEFT(D16,1)="D",LEFT(D16,3)="mKK")),$I$1,'09HO'!N8)</f>
        <v>0</v>
      </c>
      <c r="E15" s="68">
        <f>IF(AND(E19&gt;0,OR(LEFT(E16,1)="U",LEFT(E16,1)="A",LEFT(E16,1)="K",LEFT(E16,1)="D",LEFT(E16,3)="mKK")),$I$1,'09HO'!N9)</f>
        <v>0</v>
      </c>
      <c r="F15" s="68">
        <f>IF(AND(F19&gt;0,OR(LEFT(F16,1)="U",LEFT(F16,1)="A",LEFT(F16,1)="K",LEFT(F16,1)="D",LEFT(F16,3)="mKK")),$I$1,'09HO'!N10)</f>
        <v>0</v>
      </c>
      <c r="G15" s="68">
        <f>IF(AND(G19&gt;0,OR(LEFT(G16,1)="U",LEFT(G16,1)="A",LEFT(G16,1)="K",LEFT(G16,1)="D",LEFT(G16,3)="mKK")),$I$1,'09HO'!N11)</f>
        <v>0</v>
      </c>
      <c r="H15" s="68">
        <f>IF(AND(H19&gt;0,OR(LEFT(H16,1)="U",LEFT(H16,1)="A",LEFT(H16,1)="K",LEFT(H16,1)="D",LEFT(H16,3)="mKK")),$I$1,'09HO'!N12)</f>
        <v>0</v>
      </c>
      <c r="I15" s="68">
        <f>IF(AND(I19&gt;0,OR(LEFT(I16,1)="U",LEFT(I16,1)="A",LEFT(I16,1)="K",LEFT(I16,1)="D",LEFT(I16,3)="mKK")),$I$1,'09HO'!N13)</f>
        <v>0</v>
      </c>
      <c r="J15" s="68">
        <f>IF(AND(J19&gt;0,OR(LEFT(J16,1)="U",LEFT(J16,1)="A",LEFT(J16,1)="K",LEFT(J16,1)="D",LEFT(J16,3)="mKK")),$I$1,'09HO'!N14)</f>
        <v>0</v>
      </c>
      <c r="K15" s="68">
        <f>IF(AND(K19&gt;0,OR(LEFT(K16,1)="U",LEFT(K16,1)="A",LEFT(K16,1)="K",LEFT(K16,1)="D",LEFT(K16,3)="mKK")),$I$1,'09HO'!N15)</f>
        <v>0</v>
      </c>
      <c r="L15" s="68">
        <f>IF(AND(L19&gt;0,OR(LEFT(L16,1)="U",LEFT(L16,1)="A",LEFT(L16,1)="K",LEFT(L16,1)="D",LEFT(L16,3)="mKK")),$I$1,'09HO'!N16)</f>
        <v>0</v>
      </c>
      <c r="M15" s="68">
        <f>IF(AND(M19&gt;0,OR(LEFT(M16,1)="U",LEFT(M16,1)="A",LEFT(M16,1)="K",LEFT(M16,1)="D",LEFT(M16,3)="mKK")),$I$1,'09HO'!N17)</f>
        <v>0</v>
      </c>
      <c r="N15" s="68">
        <f>IF(AND(N19&gt;0,OR(LEFT(N16,1)="U",LEFT(N16,1)="A",LEFT(N16,1)="K",LEFT(N16,1)="D",LEFT(N16,3)="mKK")),$I$1,'09HO'!N18)</f>
        <v>0</v>
      </c>
      <c r="O15" s="68">
        <f>IF(AND(O19&gt;0,OR(LEFT(O16,1)="U",LEFT(O16,1)="A",LEFT(O16,1)="K",LEFT(O16,1)="D",LEFT(O16,3)="mKK")),$I$1,'09HO'!N19)</f>
        <v>0</v>
      </c>
      <c r="P15" s="68">
        <f>IF(AND(P19&gt;0,OR(LEFT(P16,1)="U",LEFT(P16,1)="A",LEFT(P16,1)="K",LEFT(P16,1)="D",LEFT(P16,3)="mKK")),$I$1,'09HO'!N20)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</row>
    <row r="16" spans="1:29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</row>
    <row r="17" spans="1:29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</row>
    <row r="18" spans="1:29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</row>
    <row r="19" spans="1:29" hidden="1" x14ac:dyDescent="0.2">
      <c r="A19" s="17" t="s">
        <v>26</v>
      </c>
      <c r="B19" s="211">
        <f t="shared" ref="B19:P19" si="1">IF(OR(WEEKDAY(B12)=7,WEEKDAY(B12)=1,B16="gF"),0,$I$1)</f>
        <v>0</v>
      </c>
      <c r="C19" s="18">
        <f t="shared" si="1"/>
        <v>8</v>
      </c>
      <c r="D19" s="18">
        <f t="shared" si="1"/>
        <v>8</v>
      </c>
      <c r="E19" s="18">
        <f t="shared" si="1"/>
        <v>8</v>
      </c>
      <c r="F19" s="18">
        <f t="shared" si="1"/>
        <v>8</v>
      </c>
      <c r="G19" s="18">
        <f t="shared" si="1"/>
        <v>8</v>
      </c>
      <c r="H19" s="18">
        <f t="shared" si="1"/>
        <v>0</v>
      </c>
      <c r="I19" s="18">
        <f t="shared" si="1"/>
        <v>0</v>
      </c>
      <c r="J19" s="18">
        <f t="shared" si="1"/>
        <v>8</v>
      </c>
      <c r="K19" s="18">
        <f t="shared" si="1"/>
        <v>8</v>
      </c>
      <c r="L19" s="18">
        <f t="shared" si="1"/>
        <v>8</v>
      </c>
      <c r="M19" s="18">
        <f t="shared" si="1"/>
        <v>8</v>
      </c>
      <c r="N19" s="18">
        <f t="shared" si="1"/>
        <v>8</v>
      </c>
      <c r="O19" s="18">
        <f t="shared" si="1"/>
        <v>0</v>
      </c>
      <c r="P19" s="18">
        <f t="shared" si="1"/>
        <v>0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</row>
    <row r="20" spans="1:29" hidden="1" x14ac:dyDescent="0.2">
      <c r="A20" s="17" t="s">
        <v>27</v>
      </c>
      <c r="B20" s="212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</row>
    <row r="21" spans="1:29" ht="16.149999999999999" hidden="1" customHeight="1" x14ac:dyDescent="0.2">
      <c r="A21" s="19" t="s">
        <v>28</v>
      </c>
      <c r="B21" s="213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</row>
    <row r="22" spans="1:29" ht="16.149999999999999" hidden="1" customHeight="1" x14ac:dyDescent="0.2">
      <c r="A22" s="19" t="s">
        <v>70</v>
      </c>
      <c r="B22" s="213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</row>
    <row r="23" spans="1:29" ht="16.149999999999999" hidden="1" customHeight="1" x14ac:dyDescent="0.2">
      <c r="A23" s="17" t="s">
        <v>19</v>
      </c>
      <c r="B23" s="214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</row>
    <row r="24" spans="1:29" ht="16.149999999999999" hidden="1" customHeight="1" x14ac:dyDescent="0.2">
      <c r="A24" s="17" t="s">
        <v>29</v>
      </c>
      <c r="B24" s="214">
        <f>IF(B23&lt;$J$9,$J$9,B23)</f>
        <v>0.25</v>
      </c>
      <c r="C24" s="56">
        <f>IF(C23&lt;$J$9,$J$9,C23)</f>
        <v>0.25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</row>
    <row r="25" spans="1:29" ht="16.149999999999999" hidden="1" customHeight="1" x14ac:dyDescent="0.2">
      <c r="A25" s="17" t="s">
        <v>20</v>
      </c>
      <c r="B25" s="214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</row>
    <row r="26" spans="1:29" ht="16.149999999999999" hidden="1" customHeight="1" x14ac:dyDescent="0.2">
      <c r="A26" s="17" t="s">
        <v>30</v>
      </c>
      <c r="B26" s="214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</row>
    <row r="27" spans="1:29" ht="16.149999999999999" hidden="1" customHeight="1" x14ac:dyDescent="0.2">
      <c r="A27" s="17" t="s">
        <v>21</v>
      </c>
      <c r="B27" s="214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</row>
    <row r="28" spans="1:29" ht="16.149999999999999" hidden="1" customHeight="1" x14ac:dyDescent="0.2">
      <c r="A28" s="17" t="s">
        <v>31</v>
      </c>
      <c r="B28" s="214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</row>
    <row r="29" spans="1:29" hidden="1" x14ac:dyDescent="0.2">
      <c r="A29" s="17" t="s">
        <v>13</v>
      </c>
      <c r="B29" s="214">
        <f t="shared" ref="B29:P29" si="11">TIME(INT(B19),(B19-INT(B19))*100,0)</f>
        <v>0</v>
      </c>
      <c r="C29" s="20">
        <f t="shared" si="11"/>
        <v>0.33333333333333331</v>
      </c>
      <c r="D29" s="20">
        <f t="shared" si="11"/>
        <v>0.33333333333333331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</v>
      </c>
      <c r="I29" s="20">
        <f t="shared" si="11"/>
        <v>0</v>
      </c>
      <c r="J29" s="20">
        <f t="shared" si="11"/>
        <v>0.33333333333333331</v>
      </c>
      <c r="K29" s="20">
        <f t="shared" si="11"/>
        <v>0.33333333333333331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</v>
      </c>
      <c r="P29" s="20">
        <f t="shared" si="11"/>
        <v>0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</row>
    <row r="30" spans="1:29" ht="15" hidden="1" customHeight="1" x14ac:dyDescent="0.2">
      <c r="A30" s="17" t="s">
        <v>32</v>
      </c>
      <c r="B30" s="215">
        <f>B29</f>
        <v>0</v>
      </c>
      <c r="C30" s="22">
        <f>B30+C29</f>
        <v>0.33333333333333331</v>
      </c>
      <c r="D30" s="22">
        <f t="shared" ref="D30:P30" si="12">C30+D29</f>
        <v>0.66666666666666663</v>
      </c>
      <c r="E30" s="22">
        <f t="shared" si="12"/>
        <v>1</v>
      </c>
      <c r="F30" s="22">
        <f t="shared" si="12"/>
        <v>1.3333333333333333</v>
      </c>
      <c r="G30" s="22">
        <f t="shared" si="12"/>
        <v>1.6666666666666665</v>
      </c>
      <c r="H30" s="22">
        <f t="shared" si="12"/>
        <v>1.6666666666666665</v>
      </c>
      <c r="I30" s="22">
        <f t="shared" si="12"/>
        <v>1.6666666666666665</v>
      </c>
      <c r="J30" s="22">
        <f t="shared" si="12"/>
        <v>1.9999999999999998</v>
      </c>
      <c r="K30" s="22">
        <f t="shared" si="12"/>
        <v>2.333333333333333</v>
      </c>
      <c r="L30" s="22">
        <f t="shared" si="12"/>
        <v>2.6666666666666665</v>
      </c>
      <c r="M30" s="22">
        <f t="shared" si="12"/>
        <v>3</v>
      </c>
      <c r="N30" s="22">
        <f t="shared" si="12"/>
        <v>3.3333333333333335</v>
      </c>
      <c r="O30" s="22">
        <f t="shared" si="12"/>
        <v>3.3333333333333335</v>
      </c>
      <c r="P30" s="66">
        <f t="shared" si="12"/>
        <v>3.3333333333333335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</row>
    <row r="31" spans="1:29" s="24" customFormat="1" ht="15" hidden="1" customHeight="1" x14ac:dyDescent="0.2">
      <c r="A31" s="23" t="s">
        <v>33</v>
      </c>
      <c r="B31" s="215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</row>
    <row r="32" spans="1:29" ht="16.149999999999999" hidden="1" customHeight="1" x14ac:dyDescent="0.2">
      <c r="A32" s="17" t="s">
        <v>34</v>
      </c>
      <c r="B32" s="216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</row>
    <row r="33" spans="1:29" ht="14.25" customHeight="1" thickBot="1" x14ac:dyDescent="0.25">
      <c r="A33" s="6" t="s">
        <v>35</v>
      </c>
      <c r="B33" s="219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</row>
    <row r="34" spans="1:29" ht="16.149999999999999" hidden="1" customHeight="1" x14ac:dyDescent="0.2">
      <c r="A34" s="17" t="s">
        <v>36</v>
      </c>
      <c r="B34" s="214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</row>
    <row r="35" spans="1:29" ht="14.25" hidden="1" customHeight="1" x14ac:dyDescent="0.2">
      <c r="A35" s="17" t="s">
        <v>37</v>
      </c>
      <c r="B35" s="215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</row>
    <row r="36" spans="1:29" s="24" customFormat="1" ht="16.5" hidden="1" customHeight="1" thickBot="1" x14ac:dyDescent="0.25">
      <c r="A36" s="23" t="s">
        <v>38</v>
      </c>
      <c r="B36" s="21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</row>
    <row r="37" spans="1:29" ht="14.25" customHeight="1" thickTop="1" thickBot="1" x14ac:dyDescent="0.25">
      <c r="A37" s="6" t="s">
        <v>37</v>
      </c>
      <c r="B37" s="190">
        <f>(HOUR(B36)+MINUTE(B36)/100)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</row>
    <row r="38" spans="1:29" s="24" customFormat="1" ht="14.25" hidden="1" thickTop="1" thickBot="1" x14ac:dyDescent="0.25">
      <c r="A38" s="23" t="s">
        <v>39</v>
      </c>
      <c r="B38" s="191">
        <f t="shared" ref="B38:P38" si="20">B36-B29</f>
        <v>0</v>
      </c>
      <c r="C38" s="22">
        <f t="shared" si="20"/>
        <v>-0.33333333333333331</v>
      </c>
      <c r="D38" s="22">
        <f t="shared" si="20"/>
        <v>-0.33333333333333331</v>
      </c>
      <c r="E38" s="22">
        <f t="shared" si="20"/>
        <v>-0.33333333333333331</v>
      </c>
      <c r="F38" s="22">
        <f t="shared" si="20"/>
        <v>-0.33333333333333331</v>
      </c>
      <c r="G38" s="22">
        <f t="shared" si="20"/>
        <v>-0.33333333333333331</v>
      </c>
      <c r="H38" s="22">
        <f t="shared" si="20"/>
        <v>0</v>
      </c>
      <c r="I38" s="22">
        <f t="shared" si="20"/>
        <v>0</v>
      </c>
      <c r="J38" s="22">
        <f t="shared" si="20"/>
        <v>-0.33333333333333331</v>
      </c>
      <c r="K38" s="22">
        <f t="shared" si="20"/>
        <v>-0.33333333333333331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0</v>
      </c>
      <c r="P38" s="22">
        <f t="shared" si="20"/>
        <v>0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</row>
    <row r="39" spans="1:29" s="24" customFormat="1" ht="14.25" thickTop="1" thickBot="1" x14ac:dyDescent="0.25">
      <c r="A39" s="24" t="s">
        <v>40</v>
      </c>
      <c r="B39" s="192">
        <f t="shared" ref="B39:P39" si="21">SIGN(B38)*(HOUR(ABS(B38))+MINUTE(ABS(B38))/100)</f>
        <v>0</v>
      </c>
      <c r="C39" s="26">
        <f t="shared" si="21"/>
        <v>-8</v>
      </c>
      <c r="D39" s="26">
        <f t="shared" si="21"/>
        <v>-8</v>
      </c>
      <c r="E39" s="26">
        <f t="shared" si="21"/>
        <v>-8</v>
      </c>
      <c r="F39" s="26">
        <f t="shared" si="21"/>
        <v>-8</v>
      </c>
      <c r="G39" s="26">
        <f t="shared" si="21"/>
        <v>-8</v>
      </c>
      <c r="H39" s="26">
        <f t="shared" si="21"/>
        <v>0</v>
      </c>
      <c r="I39" s="26">
        <f t="shared" si="21"/>
        <v>0</v>
      </c>
      <c r="J39" s="26">
        <f t="shared" si="21"/>
        <v>-8</v>
      </c>
      <c r="K39" s="26">
        <f t="shared" si="21"/>
        <v>-8</v>
      </c>
      <c r="L39" s="26">
        <f t="shared" si="21"/>
        <v>-8</v>
      </c>
      <c r="M39" s="26">
        <f t="shared" si="21"/>
        <v>-8</v>
      </c>
      <c r="N39" s="26">
        <f t="shared" si="21"/>
        <v>-8</v>
      </c>
      <c r="O39" s="26">
        <f t="shared" si="21"/>
        <v>0</v>
      </c>
      <c r="P39" s="27">
        <f t="shared" si="21"/>
        <v>0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</row>
    <row r="40" spans="1:29" s="24" customFormat="1" ht="13.5" hidden="1" thickTop="1" x14ac:dyDescent="0.2">
      <c r="A40" s="23" t="s">
        <v>41</v>
      </c>
      <c r="B40" s="58">
        <f>B38+I10</f>
        <v>-25</v>
      </c>
      <c r="C40" s="22">
        <f t="shared" ref="C40:P40" si="22">C38+B40</f>
        <v>-25.333333333333332</v>
      </c>
      <c r="D40" s="22">
        <f t="shared" si="22"/>
        <v>-25.666666666666664</v>
      </c>
      <c r="E40" s="22">
        <f t="shared" si="22"/>
        <v>-25.999999999999996</v>
      </c>
      <c r="F40" s="22">
        <f t="shared" si="22"/>
        <v>-26.333333333333329</v>
      </c>
      <c r="G40" s="22">
        <f t="shared" si="22"/>
        <v>-26.666666666666661</v>
      </c>
      <c r="H40" s="22">
        <f t="shared" si="22"/>
        <v>-26.666666666666661</v>
      </c>
      <c r="I40" s="22">
        <f t="shared" si="22"/>
        <v>-26.666666666666661</v>
      </c>
      <c r="J40" s="22">
        <f t="shared" si="22"/>
        <v>-26.999999999999993</v>
      </c>
      <c r="K40" s="22">
        <f t="shared" si="22"/>
        <v>-27.333333333333325</v>
      </c>
      <c r="L40" s="22">
        <f t="shared" si="22"/>
        <v>-27.666666666666657</v>
      </c>
      <c r="M40" s="22">
        <f t="shared" si="22"/>
        <v>-27.999999999999989</v>
      </c>
      <c r="N40" s="22">
        <f t="shared" si="22"/>
        <v>-28.333333333333321</v>
      </c>
      <c r="O40" s="22">
        <f t="shared" si="22"/>
        <v>-28.333333333333321</v>
      </c>
      <c r="P40" s="66">
        <f t="shared" si="22"/>
        <v>-28.333333333333321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</row>
    <row r="41" spans="1:29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-600</v>
      </c>
      <c r="C41" s="28">
        <f t="shared" si="23"/>
        <v>-608</v>
      </c>
      <c r="D41" s="28">
        <f t="shared" si="23"/>
        <v>-616</v>
      </c>
      <c r="E41" s="28">
        <f t="shared" si="23"/>
        <v>-624</v>
      </c>
      <c r="F41" s="28">
        <f t="shared" si="23"/>
        <v>-632</v>
      </c>
      <c r="G41" s="28">
        <f t="shared" si="23"/>
        <v>-640</v>
      </c>
      <c r="H41" s="28">
        <f t="shared" si="23"/>
        <v>-640</v>
      </c>
      <c r="I41" s="28">
        <f t="shared" si="23"/>
        <v>-640</v>
      </c>
      <c r="J41" s="28">
        <f t="shared" si="23"/>
        <v>-648</v>
      </c>
      <c r="K41" s="28">
        <f t="shared" si="23"/>
        <v>-656</v>
      </c>
      <c r="L41" s="28">
        <f t="shared" si="23"/>
        <v>-664</v>
      </c>
      <c r="M41" s="28">
        <f t="shared" si="23"/>
        <v>-672</v>
      </c>
      <c r="N41" s="28">
        <f t="shared" si="23"/>
        <v>-680</v>
      </c>
      <c r="O41" s="28">
        <f t="shared" si="23"/>
        <v>-680</v>
      </c>
      <c r="P41" s="28">
        <f t="shared" si="23"/>
        <v>-680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</row>
    <row r="42" spans="1:29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</row>
    <row r="43" spans="1:29" s="15" customFormat="1" ht="16.149999999999999" customHeight="1" thickBot="1" x14ac:dyDescent="0.25">
      <c r="A43" s="15" t="s">
        <v>17</v>
      </c>
      <c r="B43" s="16">
        <v>45551</v>
      </c>
      <c r="C43" s="16">
        <v>45552</v>
      </c>
      <c r="D43" s="16">
        <v>45553</v>
      </c>
      <c r="E43" s="16">
        <v>45554</v>
      </c>
      <c r="F43" s="16">
        <v>45555</v>
      </c>
      <c r="G43" s="16">
        <v>45556</v>
      </c>
      <c r="H43" s="16">
        <v>45557</v>
      </c>
      <c r="I43" s="16">
        <v>45558</v>
      </c>
      <c r="J43" s="16">
        <v>45559</v>
      </c>
      <c r="K43" s="16">
        <v>45560</v>
      </c>
      <c r="L43" s="16">
        <v>45561</v>
      </c>
      <c r="M43" s="16">
        <v>45562</v>
      </c>
      <c r="N43" s="16">
        <v>45563</v>
      </c>
      <c r="O43" s="16">
        <v>45564</v>
      </c>
      <c r="P43" s="16">
        <v>45565</v>
      </c>
      <c r="Q43" s="16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</row>
    <row r="44" spans="1:29" ht="16.149999999999999" customHeight="1" thickBot="1" x14ac:dyDescent="0.25">
      <c r="A44" s="6" t="s">
        <v>18</v>
      </c>
      <c r="B44" s="45">
        <f t="shared" ref="B44:P44" si="25">B43</f>
        <v>45551</v>
      </c>
      <c r="C44" s="45">
        <f t="shared" si="25"/>
        <v>45552</v>
      </c>
      <c r="D44" s="45">
        <f t="shared" si="25"/>
        <v>45553</v>
      </c>
      <c r="E44" s="45">
        <f t="shared" si="25"/>
        <v>45554</v>
      </c>
      <c r="F44" s="45">
        <f t="shared" si="25"/>
        <v>45555</v>
      </c>
      <c r="G44" s="45">
        <f t="shared" si="25"/>
        <v>45556</v>
      </c>
      <c r="H44" s="45">
        <f t="shared" si="25"/>
        <v>45557</v>
      </c>
      <c r="I44" s="45">
        <f t="shared" si="25"/>
        <v>45558</v>
      </c>
      <c r="J44" s="45">
        <f t="shared" si="25"/>
        <v>45559</v>
      </c>
      <c r="K44" s="45">
        <f t="shared" si="25"/>
        <v>45560</v>
      </c>
      <c r="L44" s="45">
        <f t="shared" si="25"/>
        <v>45561</v>
      </c>
      <c r="M44" s="45">
        <f t="shared" si="25"/>
        <v>45562</v>
      </c>
      <c r="N44" s="45">
        <f t="shared" si="25"/>
        <v>45563</v>
      </c>
      <c r="O44" s="45">
        <f t="shared" si="25"/>
        <v>45564</v>
      </c>
      <c r="P44" s="45">
        <f t="shared" si="25"/>
        <v>45565</v>
      </c>
      <c r="Q44" s="45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</row>
    <row r="45" spans="1:29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</row>
    <row r="46" spans="1:29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</row>
    <row r="47" spans="1:29" ht="16.149999999999999" customHeight="1" x14ac:dyDescent="0.2">
      <c r="A47" s="6" t="s">
        <v>21</v>
      </c>
      <c r="B47" s="68">
        <f>IF(AND(B51&gt;0,OR(LEFT(B48,1)="U",LEFT(B48,1)="A",LEFT(B48,1)="K",LEFT(B48,1)="D",LEFT(B48,3)="mKK")),$I$1,'09HO'!N21)</f>
        <v>0</v>
      </c>
      <c r="C47" s="68">
        <f>IF(AND(C51&gt;0,OR(LEFT(C48,1)="U",LEFT(C48,1)="A",LEFT(C48,1)="K",LEFT(C48,1)="D",LEFT(C48,3)="mKK")),$I$1,'09HO'!N22)</f>
        <v>0</v>
      </c>
      <c r="D47" s="68">
        <f>IF(AND(D51&gt;0,OR(LEFT(D48,1)="U",LEFT(D48,1)="A",LEFT(D48,1)="K",LEFT(D48,1)="D",LEFT(D48,3)="mKK")),$I$1,'09HO'!N23)</f>
        <v>0</v>
      </c>
      <c r="E47" s="68">
        <f>IF(AND(E51&gt;0,OR(LEFT(E48,1)="U",LEFT(E48,1)="A",LEFT(E48,1)="K",LEFT(E48,1)="D",LEFT(E48,3)="mKK")),$I$1,'09HO'!N24)</f>
        <v>0</v>
      </c>
      <c r="F47" s="68">
        <f>IF(AND(F51&gt;0,OR(LEFT(F48,1)="U",LEFT(F48,1)="A",LEFT(F48,1)="K",LEFT(F48,1)="D",LEFT(F48,3)="mKK")),$I$1,'09HO'!N25)</f>
        <v>0</v>
      </c>
      <c r="G47" s="68">
        <f>IF(AND(G51&gt;0,OR(LEFT(G48,1)="U",LEFT(G48,1)="A",LEFT(G48,1)="K",LEFT(G48,1)="D",LEFT(G48,3)="mKK")),$I$1,'09HO'!N26)</f>
        <v>0</v>
      </c>
      <c r="H47" s="68">
        <f>IF(AND(H51&gt;0,OR(LEFT(H48,1)="U",LEFT(H48,1)="A",LEFT(H48,1)="K",LEFT(H48,1)="D",LEFT(H48,3)="mKK")),$I$1,'09HO'!N27)</f>
        <v>0</v>
      </c>
      <c r="I47" s="68">
        <f>IF(AND(I51&gt;0,OR(LEFT(I48,1)="U",LEFT(I48,1)="A",LEFT(I48,1)="K",LEFT(I48,1)="D",LEFT(I48,3)="mKK")),$I$1,'09HO'!N28)</f>
        <v>0</v>
      </c>
      <c r="J47" s="68">
        <f>IF(AND(J51&gt;0,OR(LEFT(J48,1)="U",LEFT(J48,1)="A",LEFT(J48,1)="K",LEFT(J48,1)="D",LEFT(J48,3)="mKK")),$I$1,'09HO'!N29)</f>
        <v>0</v>
      </c>
      <c r="K47" s="68">
        <f>IF(AND(K51&gt;0,OR(LEFT(K48,1)="U",LEFT(K48,1)="A",LEFT(K48,1)="K",LEFT(K48,1)="D",LEFT(K48,3)="mKK")),$I$1,'09HO'!N30)</f>
        <v>0</v>
      </c>
      <c r="L47" s="68">
        <f>IF(AND(L51&gt;0,OR(LEFT(L48,1)="U",LEFT(L48,1)="A",LEFT(L48,1)="K",LEFT(L48,1)="D",LEFT(L48,3)="mKK")),$I$1,'09HO'!N31)</f>
        <v>0</v>
      </c>
      <c r="M47" s="68">
        <f>IF(AND(M51&gt;0,OR(LEFT(M48,1)="U",LEFT(M48,1)="A",LEFT(M48,1)="K",LEFT(M48,1)="D",LEFT(M48,3)="mKK")),$I$1,'09HO'!N32)</f>
        <v>0</v>
      </c>
      <c r="N47" s="68">
        <f>IF(AND(N51&gt;0,OR(LEFT(N48,1)="U",LEFT(N48,1)="A",LEFT(N48,1)="K",LEFT(N48,1)="D",LEFT(N48,3)="mKK")),$I$1,'09HO'!N33)</f>
        <v>0</v>
      </c>
      <c r="O47" s="68">
        <f>IF(AND(O51&gt;0,OR(LEFT(O48,1)="U",LEFT(O48,1)="A",LEFT(O48,1)="K",LEFT(O48,1)="D",LEFT(O48,3)="mKK")),$I$1,'09HO'!N34)</f>
        <v>0</v>
      </c>
      <c r="P47" s="68">
        <f>IF(AND(P51&gt;0,OR(LEFT(P48,1)="U",LEFT(P48,1)="A",LEFT(P48,1)="K",LEFT(P48,1)="D",LEFT(P48,3)="mKK")),$I$1,'09HO'!N35)</f>
        <v>0</v>
      </c>
      <c r="Q47" s="68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</row>
    <row r="48" spans="1:29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</row>
    <row r="49" spans="1:29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</row>
    <row r="50" spans="1:29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</row>
    <row r="51" spans="1:29" ht="13.5" hidden="1" thickBot="1" x14ac:dyDescent="0.25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8</v>
      </c>
      <c r="D51" s="18">
        <f t="shared" si="26"/>
        <v>8</v>
      </c>
      <c r="E51" s="18">
        <f t="shared" si="26"/>
        <v>8</v>
      </c>
      <c r="F51" s="18">
        <f t="shared" si="26"/>
        <v>8</v>
      </c>
      <c r="G51" s="18">
        <f t="shared" si="26"/>
        <v>0</v>
      </c>
      <c r="H51" s="18">
        <f t="shared" si="26"/>
        <v>0</v>
      </c>
      <c r="I51" s="18">
        <f t="shared" si="26"/>
        <v>8</v>
      </c>
      <c r="J51" s="18">
        <f t="shared" si="26"/>
        <v>8</v>
      </c>
      <c r="K51" s="18">
        <f t="shared" si="26"/>
        <v>8</v>
      </c>
      <c r="L51" s="18">
        <f t="shared" si="26"/>
        <v>8</v>
      </c>
      <c r="M51" s="18">
        <f t="shared" si="26"/>
        <v>8</v>
      </c>
      <c r="N51" s="18">
        <f t="shared" si="26"/>
        <v>0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</row>
    <row r="52" spans="1:29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</row>
    <row r="53" spans="1:29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</row>
    <row r="54" spans="1:29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</row>
    <row r="55" spans="1:29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</row>
    <row r="56" spans="1:29" ht="16.149999999999999" hidden="1" customHeight="1" x14ac:dyDescent="0.2">
      <c r="A56" s="17" t="s">
        <v>29</v>
      </c>
      <c r="B56" s="56">
        <f>IF(B55&lt;$J$9,$J$9,B55)</f>
        <v>0.25</v>
      </c>
      <c r="C56" s="56">
        <f>IF(C55&lt;$J$9,$J$9,C55)</f>
        <v>0.25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</row>
    <row r="57" spans="1:29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</row>
    <row r="58" spans="1:29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</row>
    <row r="59" spans="1:29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</row>
    <row r="60" spans="1:29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</row>
    <row r="61" spans="1:29" ht="13.5" hidden="1" thickBot="1" x14ac:dyDescent="0.25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0.33333333333333331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</v>
      </c>
      <c r="H61" s="20">
        <f t="shared" si="36"/>
        <v>0</v>
      </c>
      <c r="I61" s="20">
        <f t="shared" si="36"/>
        <v>0.33333333333333331</v>
      </c>
      <c r="J61" s="20">
        <f t="shared" si="36"/>
        <v>0.33333333333333331</v>
      </c>
      <c r="K61" s="20">
        <f t="shared" si="36"/>
        <v>0.33333333333333331</v>
      </c>
      <c r="L61" s="20">
        <f t="shared" si="36"/>
        <v>0.33333333333333331</v>
      </c>
      <c r="M61" s="20">
        <f t="shared" si="36"/>
        <v>0.33333333333333331</v>
      </c>
      <c r="N61" s="20">
        <f t="shared" si="36"/>
        <v>0</v>
      </c>
      <c r="O61" s="20">
        <f t="shared" si="36"/>
        <v>0</v>
      </c>
      <c r="P61" s="20">
        <f t="shared" si="36"/>
        <v>0.33333333333333331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</row>
    <row r="62" spans="1:29" ht="15" hidden="1" customHeight="1" x14ac:dyDescent="0.2">
      <c r="A62" s="17" t="s">
        <v>32</v>
      </c>
      <c r="B62" s="66">
        <f>B61+P30</f>
        <v>3.666666666666667</v>
      </c>
      <c r="C62" s="22">
        <f t="shared" ref="C62:Q62" si="37">B62+C61</f>
        <v>4</v>
      </c>
      <c r="D62" s="22">
        <f t="shared" si="37"/>
        <v>4.333333333333333</v>
      </c>
      <c r="E62" s="22">
        <f t="shared" si="37"/>
        <v>4.6666666666666661</v>
      </c>
      <c r="F62" s="22">
        <f t="shared" si="37"/>
        <v>4.9999999999999991</v>
      </c>
      <c r="G62" s="22">
        <f t="shared" si="37"/>
        <v>4.9999999999999991</v>
      </c>
      <c r="H62" s="22">
        <f t="shared" si="37"/>
        <v>4.9999999999999991</v>
      </c>
      <c r="I62" s="22">
        <f t="shared" si="37"/>
        <v>5.3333333333333321</v>
      </c>
      <c r="J62" s="22">
        <f t="shared" si="37"/>
        <v>5.6666666666666652</v>
      </c>
      <c r="K62" s="22">
        <f t="shared" si="37"/>
        <v>5.9999999999999982</v>
      </c>
      <c r="L62" s="22">
        <f t="shared" si="37"/>
        <v>6.3333333333333313</v>
      </c>
      <c r="M62" s="22">
        <f t="shared" si="37"/>
        <v>6.6666666666666643</v>
      </c>
      <c r="N62" s="22">
        <f t="shared" si="37"/>
        <v>6.6666666666666643</v>
      </c>
      <c r="O62" s="22">
        <f t="shared" si="37"/>
        <v>6.6666666666666643</v>
      </c>
      <c r="P62" s="22">
        <f t="shared" si="37"/>
        <v>6.9999999999999973</v>
      </c>
      <c r="Q62" s="58">
        <f t="shared" si="37"/>
        <v>6.9999999999999973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</row>
    <row r="63" spans="1:29" s="24" customFormat="1" ht="15" hidden="1" customHeight="1" x14ac:dyDescent="0.2">
      <c r="A63" s="23" t="s">
        <v>33</v>
      </c>
      <c r="B63" s="22">
        <f t="shared" ref="B63:Q63" si="38">B58-B56</f>
        <v>-0.25</v>
      </c>
      <c r="C63" s="22">
        <f t="shared" si="38"/>
        <v>-0.25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</row>
    <row r="64" spans="1:29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</row>
    <row r="65" spans="1:29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</row>
    <row r="66" spans="1:29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</row>
    <row r="67" spans="1:29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</row>
    <row r="68" spans="1:29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</row>
    <row r="69" spans="1:29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</row>
    <row r="70" spans="1:29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-0.33333333333333331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0</v>
      </c>
      <c r="H70" s="22">
        <f t="shared" si="45"/>
        <v>0</v>
      </c>
      <c r="I70" s="22">
        <f t="shared" si="45"/>
        <v>-0.33333333333333331</v>
      </c>
      <c r="J70" s="22">
        <f t="shared" si="45"/>
        <v>-0.33333333333333331</v>
      </c>
      <c r="K70" s="22">
        <f t="shared" si="45"/>
        <v>-0.33333333333333331</v>
      </c>
      <c r="L70" s="22">
        <f t="shared" si="45"/>
        <v>-0.33333333333333331</v>
      </c>
      <c r="M70" s="22">
        <f t="shared" si="45"/>
        <v>-0.33333333333333331</v>
      </c>
      <c r="N70" s="22">
        <f t="shared" si="45"/>
        <v>0</v>
      </c>
      <c r="O70" s="22">
        <f t="shared" si="45"/>
        <v>0</v>
      </c>
      <c r="P70" s="22">
        <f t="shared" si="45"/>
        <v>-0.33333333333333331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</row>
    <row r="71" spans="1:29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-8</v>
      </c>
      <c r="D71" s="26">
        <f t="shared" si="46"/>
        <v>-8</v>
      </c>
      <c r="E71" s="26">
        <f t="shared" si="46"/>
        <v>-8</v>
      </c>
      <c r="F71" s="26">
        <f t="shared" si="46"/>
        <v>-8</v>
      </c>
      <c r="G71" s="26">
        <f t="shared" si="46"/>
        <v>0</v>
      </c>
      <c r="H71" s="26">
        <f t="shared" si="46"/>
        <v>0</v>
      </c>
      <c r="I71" s="26">
        <f t="shared" si="46"/>
        <v>-8</v>
      </c>
      <c r="J71" s="26">
        <f t="shared" si="46"/>
        <v>-8</v>
      </c>
      <c r="K71" s="26">
        <f t="shared" si="46"/>
        <v>-8</v>
      </c>
      <c r="L71" s="26">
        <f t="shared" si="46"/>
        <v>-8</v>
      </c>
      <c r="M71" s="26">
        <f t="shared" si="46"/>
        <v>-8</v>
      </c>
      <c r="N71" s="26">
        <f t="shared" si="46"/>
        <v>0</v>
      </c>
      <c r="O71" s="26">
        <f t="shared" si="46"/>
        <v>0</v>
      </c>
      <c r="P71" s="27">
        <f t="shared" si="46"/>
        <v>-8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</row>
    <row r="72" spans="1:29" s="24" customFormat="1" ht="13.5" hidden="1" thickTop="1" x14ac:dyDescent="0.2">
      <c r="A72" s="23" t="s">
        <v>41</v>
      </c>
      <c r="B72" s="58">
        <f>B70+P40</f>
        <v>-28.666666666666654</v>
      </c>
      <c r="C72" s="22">
        <f t="shared" ref="C72:P72" si="47">C70+B72</f>
        <v>-28.999999999999986</v>
      </c>
      <c r="D72" s="22">
        <f t="shared" si="47"/>
        <v>-29.333333333333318</v>
      </c>
      <c r="E72" s="22">
        <f t="shared" si="47"/>
        <v>-29.66666666666665</v>
      </c>
      <c r="F72" s="22">
        <f t="shared" si="47"/>
        <v>-29.999999999999982</v>
      </c>
      <c r="G72" s="22">
        <f t="shared" si="47"/>
        <v>-29.999999999999982</v>
      </c>
      <c r="H72" s="22">
        <f t="shared" si="47"/>
        <v>-29.999999999999982</v>
      </c>
      <c r="I72" s="22">
        <f t="shared" si="47"/>
        <v>-30.333333333333314</v>
      </c>
      <c r="J72" s="22">
        <f t="shared" si="47"/>
        <v>-30.666666666666647</v>
      </c>
      <c r="K72" s="22">
        <f t="shared" si="47"/>
        <v>-30.999999999999979</v>
      </c>
      <c r="L72" s="22">
        <f t="shared" si="47"/>
        <v>-31.333333333333311</v>
      </c>
      <c r="M72" s="22">
        <f t="shared" si="47"/>
        <v>-31.666666666666643</v>
      </c>
      <c r="N72" s="22">
        <f t="shared" si="47"/>
        <v>-31.666666666666643</v>
      </c>
      <c r="O72" s="22">
        <f t="shared" si="47"/>
        <v>-31.666666666666643</v>
      </c>
      <c r="P72" s="22">
        <f t="shared" si="47"/>
        <v>-31.999999999999975</v>
      </c>
      <c r="Q72" s="66">
        <f>Q70+P72</f>
        <v>-31.999999999999975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</row>
    <row r="73" spans="1:29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-688</v>
      </c>
      <c r="C73" s="28">
        <f t="shared" si="48"/>
        <v>-696</v>
      </c>
      <c r="D73" s="28">
        <f t="shared" si="48"/>
        <v>-704</v>
      </c>
      <c r="E73" s="28">
        <f t="shared" si="48"/>
        <v>-712</v>
      </c>
      <c r="F73" s="28">
        <f t="shared" si="48"/>
        <v>-720</v>
      </c>
      <c r="G73" s="28">
        <f t="shared" si="48"/>
        <v>-720</v>
      </c>
      <c r="H73" s="28">
        <f t="shared" si="48"/>
        <v>-720</v>
      </c>
      <c r="I73" s="28">
        <f t="shared" si="48"/>
        <v>-728</v>
      </c>
      <c r="J73" s="28">
        <f t="shared" si="48"/>
        <v>-736</v>
      </c>
      <c r="K73" s="28">
        <f t="shared" si="48"/>
        <v>-744</v>
      </c>
      <c r="L73" s="28">
        <f t="shared" si="48"/>
        <v>-752</v>
      </c>
      <c r="M73" s="28">
        <f t="shared" si="48"/>
        <v>-760</v>
      </c>
      <c r="N73" s="28">
        <f t="shared" si="48"/>
        <v>-760</v>
      </c>
      <c r="O73" s="28">
        <f t="shared" si="48"/>
        <v>-760</v>
      </c>
      <c r="P73" s="28">
        <f t="shared" si="48"/>
        <v>-24</v>
      </c>
      <c r="Q73" s="28">
        <f t="shared" si="48"/>
        <v>-24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</row>
    <row r="74" spans="1:29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</row>
    <row r="75" spans="1:29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</row>
    <row r="76" spans="1:29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</row>
    <row r="77" spans="1:29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</row>
    <row r="78" spans="1:29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</row>
    <row r="79" spans="1:29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</row>
    <row r="80" spans="1:29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</row>
    <row r="81" spans="1:29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</row>
    <row r="82" spans="1:29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</row>
    <row r="83" spans="1:29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</row>
    <row r="84" spans="1:29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</row>
    <row r="85" spans="1:29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</row>
    <row r="86" spans="1:29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</row>
    <row r="87" spans="1:29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</row>
    <row r="88" spans="1:29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</row>
    <row r="89" spans="1:29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</row>
    <row r="90" spans="1:29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</row>
    <row r="91" spans="1:29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</row>
    <row r="92" spans="1:29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</row>
    <row r="93" spans="1:29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</row>
    <row r="94" spans="1:29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</row>
    <row r="95" spans="1:29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</row>
    <row r="96" spans="1:29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50"/>
      <c r="V96" s="346"/>
      <c r="W96" s="346"/>
      <c r="X96" s="346"/>
      <c r="Y96" s="346"/>
      <c r="Z96" s="346"/>
      <c r="AA96" s="346"/>
      <c r="AB96" s="346"/>
      <c r="AC96" s="346"/>
    </row>
    <row r="97" spans="1:29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</row>
    <row r="98" spans="1:29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</row>
    <row r="99" spans="1:29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</row>
    <row r="100" spans="1:29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</row>
    <row r="101" spans="1:29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</row>
    <row r="102" spans="1:29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</row>
    <row r="103" spans="1:29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</row>
    <row r="104" spans="1:29" x14ac:dyDescent="0.2">
      <c r="A104" s="346"/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</row>
    <row r="105" spans="1:29" x14ac:dyDescent="0.2">
      <c r="A105" s="346"/>
      <c r="B105" s="349"/>
      <c r="C105" s="349"/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</row>
    <row r="106" spans="1:29" x14ac:dyDescent="0.2">
      <c r="A106" s="346"/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</row>
    <row r="107" spans="1:29" x14ac:dyDescent="0.2">
      <c r="A107" s="346"/>
      <c r="B107" s="349"/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</row>
    <row r="108" spans="1:29" x14ac:dyDescent="0.2">
      <c r="A108" s="346"/>
      <c r="B108" s="349"/>
      <c r="C108" s="349"/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</row>
    <row r="109" spans="1:29" x14ac:dyDescent="0.2">
      <c r="A109" s="346"/>
      <c r="B109" s="349"/>
      <c r="C109" s="349"/>
      <c r="D109" s="349"/>
      <c r="E109" s="349"/>
      <c r="F109" s="349"/>
      <c r="G109" s="349"/>
      <c r="H109" s="349"/>
      <c r="I109" s="349"/>
      <c r="J109" s="349"/>
      <c r="K109" s="349"/>
      <c r="L109" s="349"/>
      <c r="M109" s="349"/>
      <c r="N109" s="349"/>
      <c r="O109" s="349"/>
      <c r="P109" s="349"/>
      <c r="Q109" s="349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</row>
    <row r="110" spans="1:29" x14ac:dyDescent="0.2">
      <c r="A110" s="346"/>
      <c r="B110" s="349"/>
      <c r="C110" s="349"/>
      <c r="D110" s="349"/>
      <c r="E110" s="349"/>
      <c r="F110" s="349"/>
      <c r="G110" s="349"/>
      <c r="H110" s="349"/>
      <c r="I110" s="349"/>
      <c r="J110" s="349"/>
      <c r="K110" s="349"/>
      <c r="L110" s="349"/>
      <c r="M110" s="349"/>
      <c r="N110" s="349"/>
      <c r="O110" s="349"/>
      <c r="P110" s="349"/>
      <c r="Q110" s="349"/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</row>
    <row r="111" spans="1:29" x14ac:dyDescent="0.2">
      <c r="A111" s="346"/>
      <c r="B111" s="349"/>
      <c r="C111" s="349"/>
      <c r="D111" s="349"/>
      <c r="E111" s="349"/>
      <c r="F111" s="349"/>
      <c r="G111" s="349"/>
      <c r="H111" s="349"/>
      <c r="I111" s="349"/>
      <c r="J111" s="349"/>
      <c r="K111" s="349"/>
      <c r="L111" s="349"/>
      <c r="M111" s="349"/>
      <c r="N111" s="349"/>
      <c r="O111" s="349"/>
      <c r="P111" s="349"/>
      <c r="Q111" s="349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</row>
    <row r="112" spans="1:29" x14ac:dyDescent="0.2">
      <c r="A112" s="346"/>
      <c r="B112" s="349"/>
      <c r="C112" s="349"/>
      <c r="D112" s="349"/>
      <c r="E112" s="349"/>
      <c r="F112" s="349"/>
      <c r="G112" s="349"/>
      <c r="H112" s="349"/>
      <c r="I112" s="349"/>
      <c r="J112" s="349"/>
      <c r="K112" s="349"/>
      <c r="L112" s="349"/>
      <c r="M112" s="349"/>
      <c r="N112" s="349"/>
      <c r="O112" s="349"/>
      <c r="P112" s="349"/>
      <c r="Q112" s="349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</row>
    <row r="113" spans="1:29" x14ac:dyDescent="0.2">
      <c r="A113" s="346"/>
      <c r="B113" s="349"/>
      <c r="C113" s="349"/>
      <c r="D113" s="349"/>
      <c r="E113" s="349"/>
      <c r="F113" s="349"/>
      <c r="G113" s="349"/>
      <c r="H113" s="349"/>
      <c r="I113" s="349"/>
      <c r="J113" s="349"/>
      <c r="K113" s="349"/>
      <c r="L113" s="349"/>
      <c r="M113" s="349"/>
      <c r="N113" s="349"/>
      <c r="O113" s="349"/>
      <c r="P113" s="349"/>
      <c r="Q113" s="349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</row>
    <row r="114" spans="1:29" x14ac:dyDescent="0.2">
      <c r="A114" s="346"/>
      <c r="B114" s="349"/>
      <c r="C114" s="349"/>
      <c r="D114" s="349"/>
      <c r="E114" s="349"/>
      <c r="F114" s="349"/>
      <c r="G114" s="349"/>
      <c r="H114" s="349"/>
      <c r="I114" s="349"/>
      <c r="J114" s="349"/>
      <c r="K114" s="349"/>
      <c r="L114" s="349"/>
      <c r="M114" s="349"/>
      <c r="N114" s="349"/>
      <c r="O114" s="349"/>
      <c r="P114" s="349"/>
      <c r="Q114" s="349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</row>
    <row r="115" spans="1:29" x14ac:dyDescent="0.2">
      <c r="A115" s="346"/>
      <c r="B115" s="349"/>
      <c r="C115" s="349"/>
      <c r="D115" s="349"/>
      <c r="E115" s="349"/>
      <c r="F115" s="349"/>
      <c r="G115" s="349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</row>
    <row r="116" spans="1:29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</row>
    <row r="117" spans="1:29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</row>
    <row r="118" spans="1:29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</row>
    <row r="119" spans="1:29" x14ac:dyDescent="0.2"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</row>
    <row r="120" spans="1:29" x14ac:dyDescent="0.2"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</row>
    <row r="121" spans="1:29" x14ac:dyDescent="0.2"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</row>
    <row r="122" spans="1:29" x14ac:dyDescent="0.2"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</row>
    <row r="123" spans="1:29" x14ac:dyDescent="0.2"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</row>
    <row r="124" spans="1:29" x14ac:dyDescent="0.2"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</row>
    <row r="125" spans="1:29" x14ac:dyDescent="0.2"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</row>
    <row r="126" spans="1:29" x14ac:dyDescent="0.2"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</row>
    <row r="127" spans="1:29" x14ac:dyDescent="0.2"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</row>
    <row r="128" spans="1:29" x14ac:dyDescent="0.2"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</row>
    <row r="129" spans="19:29" x14ac:dyDescent="0.2"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</row>
    <row r="130" spans="19:29" x14ac:dyDescent="0.2"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</row>
    <row r="131" spans="19:29" x14ac:dyDescent="0.2"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</row>
    <row r="132" spans="19:29" x14ac:dyDescent="0.2"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</row>
    <row r="133" spans="19:29" x14ac:dyDescent="0.2"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</row>
    <row r="134" spans="19:29" x14ac:dyDescent="0.2"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</row>
    <row r="135" spans="19:29" x14ac:dyDescent="0.2"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</row>
    <row r="136" spans="19:29" x14ac:dyDescent="0.2"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</row>
    <row r="137" spans="19:29" x14ac:dyDescent="0.2"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</row>
    <row r="138" spans="19:29" x14ac:dyDescent="0.2"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</row>
    <row r="139" spans="19:29" x14ac:dyDescent="0.2"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</row>
    <row r="140" spans="19:29" x14ac:dyDescent="0.2"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</row>
    <row r="141" spans="19:29" x14ac:dyDescent="0.2"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</row>
    <row r="142" spans="19:29" x14ac:dyDescent="0.2"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</row>
    <row r="143" spans="19:29" x14ac:dyDescent="0.2"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</row>
    <row r="144" spans="19:29" x14ac:dyDescent="0.2"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</row>
    <row r="145" spans="19:29" x14ac:dyDescent="0.2"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</row>
    <row r="146" spans="19:29" x14ac:dyDescent="0.2"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</row>
    <row r="147" spans="19:29" x14ac:dyDescent="0.2"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</row>
    <row r="148" spans="19:29" x14ac:dyDescent="0.2"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</row>
    <row r="149" spans="19:29" x14ac:dyDescent="0.2"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</row>
    <row r="150" spans="19:29" x14ac:dyDescent="0.2"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</row>
    <row r="151" spans="19:29" x14ac:dyDescent="0.2"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</row>
    <row r="152" spans="19:29" x14ac:dyDescent="0.2"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</row>
    <row r="153" spans="19:29" x14ac:dyDescent="0.2"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</row>
    <row r="154" spans="19:29" x14ac:dyDescent="0.2"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</row>
    <row r="155" spans="19:29" x14ac:dyDescent="0.2"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</row>
    <row r="156" spans="19:29" x14ac:dyDescent="0.2"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</row>
    <row r="157" spans="19:29" x14ac:dyDescent="0.2"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</row>
    <row r="158" spans="19:29" x14ac:dyDescent="0.2"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</row>
    <row r="159" spans="19:29" x14ac:dyDescent="0.2"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</row>
    <row r="160" spans="19:29" x14ac:dyDescent="0.2"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</row>
    <row r="161" spans="19:29" x14ac:dyDescent="0.2"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</row>
    <row r="162" spans="19:29" x14ac:dyDescent="0.2"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</row>
    <row r="163" spans="19:29" x14ac:dyDescent="0.2"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</row>
    <row r="164" spans="19:29" x14ac:dyDescent="0.2"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</row>
    <row r="165" spans="19:29" x14ac:dyDescent="0.2"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</row>
    <row r="166" spans="19:29" x14ac:dyDescent="0.2"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</row>
    <row r="167" spans="19:29" x14ac:dyDescent="0.2"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</row>
    <row r="168" spans="19:29" x14ac:dyDescent="0.2"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</row>
    <row r="169" spans="19:29" x14ac:dyDescent="0.2"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</row>
    <row r="170" spans="19:29" x14ac:dyDescent="0.2"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</row>
    <row r="171" spans="19:29" x14ac:dyDescent="0.2"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</row>
    <row r="172" spans="19:29" x14ac:dyDescent="0.2"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</row>
    <row r="173" spans="19:29" x14ac:dyDescent="0.2"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</row>
    <row r="174" spans="19:29" x14ac:dyDescent="0.2"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</row>
    <row r="175" spans="19:29" x14ac:dyDescent="0.2"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</row>
    <row r="176" spans="19:29" x14ac:dyDescent="0.2"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</row>
    <row r="177" spans="19:29" x14ac:dyDescent="0.2"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</row>
    <row r="178" spans="19:29" x14ac:dyDescent="0.2"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</row>
    <row r="179" spans="19:29" x14ac:dyDescent="0.2"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</row>
    <row r="180" spans="19:29" x14ac:dyDescent="0.2"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</row>
    <row r="181" spans="19:29" x14ac:dyDescent="0.2"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</row>
    <row r="182" spans="19:29" x14ac:dyDescent="0.2"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</row>
    <row r="183" spans="19:29" x14ac:dyDescent="0.2"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</row>
    <row r="184" spans="19:29" x14ac:dyDescent="0.2"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</row>
    <row r="185" spans="19:29" x14ac:dyDescent="0.2"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</row>
    <row r="186" spans="19:29" x14ac:dyDescent="0.2"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</row>
    <row r="187" spans="19:29" x14ac:dyDescent="0.2"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</row>
    <row r="188" spans="19:29" x14ac:dyDescent="0.2"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</row>
    <row r="189" spans="19:29" x14ac:dyDescent="0.2"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</row>
    <row r="190" spans="19:29" x14ac:dyDescent="0.2"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</row>
    <row r="191" spans="19:29" x14ac:dyDescent="0.2"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</row>
    <row r="192" spans="19:29" x14ac:dyDescent="0.2">
      <c r="S192" s="346"/>
      <c r="T192" s="346"/>
      <c r="U192" s="346"/>
      <c r="V192" s="346"/>
      <c r="W192" s="346"/>
      <c r="X192" s="346"/>
      <c r="Y192" s="346"/>
      <c r="Z192" s="346"/>
      <c r="AA192" s="346"/>
      <c r="AB192" s="346"/>
      <c r="AC192" s="346"/>
    </row>
    <row r="193" spans="19:29" x14ac:dyDescent="0.2">
      <c r="S193" s="346"/>
      <c r="T193" s="346"/>
      <c r="U193" s="346"/>
      <c r="V193" s="346"/>
      <c r="W193" s="346"/>
      <c r="X193" s="346"/>
      <c r="Y193" s="346"/>
      <c r="Z193" s="346"/>
      <c r="AA193" s="346"/>
      <c r="AB193" s="346"/>
      <c r="AC193" s="346"/>
    </row>
    <row r="194" spans="19:29" x14ac:dyDescent="0.2"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</row>
    <row r="195" spans="19:29" x14ac:dyDescent="0.2">
      <c r="S195" s="346"/>
      <c r="T195" s="346"/>
      <c r="U195" s="346"/>
      <c r="V195" s="346"/>
      <c r="W195" s="346"/>
      <c r="X195" s="346"/>
      <c r="Y195" s="346"/>
      <c r="Z195" s="346"/>
      <c r="AA195" s="346"/>
      <c r="AB195" s="346"/>
      <c r="AC195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>
    <pageSetUpPr fitToPage="1"/>
  </sheetPr>
  <dimension ref="A1:AR62"/>
  <sheetViews>
    <sheetView showGridLines="0" workbookViewId="0">
      <selection activeCell="AV20" sqref="AV20:AW20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4" width="0" style="298" hidden="1" customWidth="1"/>
    <col min="45" max="45" width="0" hidden="1" customWidth="1"/>
  </cols>
  <sheetData>
    <row r="1" spans="1:44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4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4" s="184" customFormat="1" ht="15.75" x14ac:dyDescent="0.25">
      <c r="A3" s="193" t="s">
        <v>115</v>
      </c>
      <c r="B3" s="286" t="str">
        <f>'09'!B4</f>
        <v>September</v>
      </c>
      <c r="C3" s="288"/>
      <c r="D3" s="283" t="s">
        <v>112</v>
      </c>
      <c r="E3" s="221"/>
      <c r="F3" s="221">
        <f>'09'!P4</f>
        <v>168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100.8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</row>
    <row r="4" spans="1:44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4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4" ht="15" x14ac:dyDescent="0.25">
      <c r="A6" s="394">
        <v>45536</v>
      </c>
      <c r="B6" s="381"/>
      <c r="C6" s="381"/>
      <c r="D6" s="382"/>
      <c r="E6" s="383"/>
      <c r="F6" s="384"/>
      <c r="G6" s="382"/>
      <c r="H6" s="385"/>
      <c r="I6" s="381"/>
      <c r="J6" s="382"/>
      <c r="K6" s="386"/>
      <c r="L6" s="386"/>
      <c r="M6" s="386"/>
      <c r="N6" s="387"/>
      <c r="O6" s="388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4" ht="15" x14ac:dyDescent="0.25">
      <c r="A7" s="338">
        <v>45537</v>
      </c>
      <c r="B7" s="312"/>
      <c r="C7" s="312"/>
      <c r="D7" s="339">
        <f t="shared" ref="D7:D35" si="10">AC7</f>
        <v>0</v>
      </c>
      <c r="E7" s="340"/>
      <c r="F7" s="311"/>
      <c r="G7" s="339">
        <f t="shared" ref="G7:G35" si="11">AD7</f>
        <v>0</v>
      </c>
      <c r="H7" s="341"/>
      <c r="I7" s="312"/>
      <c r="J7" s="339">
        <f t="shared" ref="J7:J35" si="12">AE7</f>
        <v>0</v>
      </c>
      <c r="K7" s="342"/>
      <c r="L7" s="342"/>
      <c r="M7" s="342"/>
      <c r="N7" s="343">
        <f t="shared" ref="N7:N35" si="13">AL7</f>
        <v>0</v>
      </c>
      <c r="O7" s="344"/>
      <c r="P7" s="301"/>
      <c r="Q7" s="298"/>
      <c r="R7" s="298"/>
      <c r="S7" s="298"/>
      <c r="T7" s="354">
        <f t="shared" ref="T7:U37" si="14">TIME(INT(B7),(B7-INT(B7))*100,0)</f>
        <v>0</v>
      </c>
      <c r="U7" s="354">
        <f t="shared" si="14"/>
        <v>0</v>
      </c>
      <c r="V7" s="354">
        <f>U7-T7</f>
        <v>0</v>
      </c>
      <c r="W7" s="355">
        <f t="shared" ref="W7:X37" si="15">TIME(INT(E7),(E7-INT(E7))*100,0)</f>
        <v>0</v>
      </c>
      <c r="X7" s="355">
        <f t="shared" si="15"/>
        <v>0</v>
      </c>
      <c r="Y7" s="355">
        <f>X7-W7</f>
        <v>0</v>
      </c>
      <c r="Z7" s="303">
        <f t="shared" ref="Z7:AA37" si="16">TIME(INT(H7),(H7-INT(H7))*100,0)</f>
        <v>0</v>
      </c>
      <c r="AA7" s="303">
        <f t="shared" si="16"/>
        <v>0</v>
      </c>
      <c r="AB7" s="303">
        <f>AA7-Z7</f>
        <v>0</v>
      </c>
      <c r="AC7" s="302">
        <f t="shared" ref="AC7:AC37" si="17">HOUR(V7)+MINUTE(V7)/100</f>
        <v>0</v>
      </c>
      <c r="AD7" s="302">
        <f t="shared" ref="AD7:AD37" si="18">HOUR(Y7)+MINUTE(Y7)/100</f>
        <v>0</v>
      </c>
      <c r="AE7" s="304">
        <f>HOUR(AB7)+MINUTE(AB7)/100</f>
        <v>0</v>
      </c>
      <c r="AF7" s="364">
        <f t="shared" ref="AF7:AF37" si="19">SUM(AC7:AE7)</f>
        <v>0</v>
      </c>
      <c r="AG7" s="359">
        <f t="shared" ref="AG7:AG37" si="20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4" ht="15" x14ac:dyDescent="0.25">
      <c r="A8" s="338">
        <v>45538</v>
      </c>
      <c r="B8" s="312"/>
      <c r="C8" s="312"/>
      <c r="D8" s="339">
        <f t="shared" si="10"/>
        <v>0</v>
      </c>
      <c r="E8" s="340"/>
      <c r="F8" s="311"/>
      <c r="G8" s="339">
        <f t="shared" si="11"/>
        <v>0</v>
      </c>
      <c r="H8" s="341"/>
      <c r="I8" s="312"/>
      <c r="J8" s="339">
        <f t="shared" si="12"/>
        <v>0</v>
      </c>
      <c r="K8" s="342"/>
      <c r="L8" s="342"/>
      <c r="M8" s="342"/>
      <c r="N8" s="343">
        <f t="shared" si="13"/>
        <v>0</v>
      </c>
      <c r="O8" s="344"/>
      <c r="P8" s="298"/>
      <c r="Q8" s="298"/>
      <c r="R8" s="298"/>
      <c r="S8" s="298"/>
      <c r="T8" s="354">
        <f t="shared" si="14"/>
        <v>0</v>
      </c>
      <c r="U8" s="354">
        <f t="shared" si="14"/>
        <v>0</v>
      </c>
      <c r="V8" s="354">
        <f t="shared" ref="V8:V37" si="21">U8-T8</f>
        <v>0</v>
      </c>
      <c r="W8" s="355">
        <f t="shared" si="15"/>
        <v>0</v>
      </c>
      <c r="X8" s="355">
        <f t="shared" si="15"/>
        <v>0</v>
      </c>
      <c r="Y8" s="355">
        <f t="shared" ref="Y8:Y37" si="22">X8-W8</f>
        <v>0</v>
      </c>
      <c r="Z8" s="303">
        <f t="shared" si="16"/>
        <v>0</v>
      </c>
      <c r="AA8" s="303">
        <f t="shared" si="16"/>
        <v>0</v>
      </c>
      <c r="AB8" s="303">
        <f t="shared" ref="AB8:AB37" si="23">AA8-Z8</f>
        <v>0</v>
      </c>
      <c r="AC8" s="302">
        <f t="shared" si="17"/>
        <v>0</v>
      </c>
      <c r="AD8" s="302">
        <f t="shared" si="18"/>
        <v>0</v>
      </c>
      <c r="AE8" s="304">
        <f t="shared" ref="AE8:AE37" si="24">HOUR(AB8)+MINUTE(AB8)/100</f>
        <v>0</v>
      </c>
      <c r="AF8" s="364">
        <f t="shared" si="19"/>
        <v>0</v>
      </c>
      <c r="AG8" s="359">
        <f t="shared" si="20"/>
        <v>0</v>
      </c>
      <c r="AH8" s="359">
        <f t="shared" ref="AH8:AH37" si="25">(AF8-AG8)*100</f>
        <v>0</v>
      </c>
      <c r="AI8" s="298">
        <f t="shared" ref="AI8:AI37" si="26">INT(AH8/60)</f>
        <v>0</v>
      </c>
      <c r="AJ8" s="359">
        <f t="shared" ref="AJ8:AJ37" si="27">AG8+AI8</f>
        <v>0</v>
      </c>
      <c r="AK8" s="298">
        <f t="shared" ref="AK8:AK37" si="28">AH8-AI8*60</f>
        <v>0</v>
      </c>
      <c r="AL8" s="298">
        <f t="shared" ref="AL8:AL37" si="29">AJ8+AK8/100</f>
        <v>0</v>
      </c>
      <c r="AM8" s="298"/>
      <c r="AN8" s="298"/>
      <c r="AO8" s="298"/>
      <c r="AP8" s="298"/>
      <c r="AQ8" s="298"/>
    </row>
    <row r="9" spans="1:44" ht="15" x14ac:dyDescent="0.25">
      <c r="A9" s="338">
        <v>45539</v>
      </c>
      <c r="B9" s="312"/>
      <c r="C9" s="312"/>
      <c r="D9" s="339">
        <f t="shared" si="10"/>
        <v>0</v>
      </c>
      <c r="E9" s="340"/>
      <c r="F9" s="311"/>
      <c r="G9" s="339">
        <f t="shared" si="11"/>
        <v>0</v>
      </c>
      <c r="H9" s="341"/>
      <c r="I9" s="312"/>
      <c r="J9" s="339">
        <f t="shared" si="12"/>
        <v>0</v>
      </c>
      <c r="K9" s="342"/>
      <c r="L9" s="342"/>
      <c r="M9" s="342"/>
      <c r="N9" s="343">
        <f t="shared" si="13"/>
        <v>0</v>
      </c>
      <c r="O9" s="344"/>
      <c r="P9" s="298"/>
      <c r="Q9" s="298"/>
      <c r="R9" s="298"/>
      <c r="S9" s="298"/>
      <c r="T9" s="354">
        <f t="shared" si="14"/>
        <v>0</v>
      </c>
      <c r="U9" s="354">
        <f t="shared" si="14"/>
        <v>0</v>
      </c>
      <c r="V9" s="354">
        <f t="shared" si="21"/>
        <v>0</v>
      </c>
      <c r="W9" s="355">
        <f t="shared" si="15"/>
        <v>0</v>
      </c>
      <c r="X9" s="355">
        <f t="shared" si="15"/>
        <v>0</v>
      </c>
      <c r="Y9" s="355">
        <f t="shared" si="22"/>
        <v>0</v>
      </c>
      <c r="Z9" s="303">
        <f t="shared" si="16"/>
        <v>0</v>
      </c>
      <c r="AA9" s="303">
        <f t="shared" si="16"/>
        <v>0</v>
      </c>
      <c r="AB9" s="303">
        <f t="shared" si="23"/>
        <v>0</v>
      </c>
      <c r="AC9" s="302">
        <f t="shared" si="17"/>
        <v>0</v>
      </c>
      <c r="AD9" s="302">
        <f t="shared" si="18"/>
        <v>0</v>
      </c>
      <c r="AE9" s="304">
        <f t="shared" si="24"/>
        <v>0</v>
      </c>
      <c r="AF9" s="364">
        <f>SUM(AC9:AE9)</f>
        <v>0</v>
      </c>
      <c r="AG9" s="359">
        <f>INT(AF9)</f>
        <v>0</v>
      </c>
      <c r="AH9" s="359">
        <f t="shared" si="25"/>
        <v>0</v>
      </c>
      <c r="AI9" s="298">
        <f t="shared" si="26"/>
        <v>0</v>
      </c>
      <c r="AJ9" s="359">
        <f t="shared" si="27"/>
        <v>0</v>
      </c>
      <c r="AK9" s="298">
        <f t="shared" si="28"/>
        <v>0</v>
      </c>
      <c r="AL9" s="298">
        <f t="shared" si="29"/>
        <v>0</v>
      </c>
      <c r="AM9" s="298"/>
      <c r="AN9" s="298"/>
      <c r="AO9" s="298"/>
      <c r="AP9" s="298"/>
      <c r="AQ9" s="298"/>
    </row>
    <row r="10" spans="1:44" ht="15" x14ac:dyDescent="0.25">
      <c r="A10" s="338">
        <v>45540</v>
      </c>
      <c r="B10" s="312"/>
      <c r="C10" s="312"/>
      <c r="D10" s="339">
        <f t="shared" si="10"/>
        <v>0</v>
      </c>
      <c r="E10" s="340"/>
      <c r="F10" s="311"/>
      <c r="G10" s="339">
        <f t="shared" si="11"/>
        <v>0</v>
      </c>
      <c r="H10" s="341"/>
      <c r="I10" s="312"/>
      <c r="J10" s="339">
        <f t="shared" si="12"/>
        <v>0</v>
      </c>
      <c r="K10" s="342"/>
      <c r="L10" s="342"/>
      <c r="M10" s="342"/>
      <c r="N10" s="343">
        <f t="shared" si="13"/>
        <v>0</v>
      </c>
      <c r="O10" s="344"/>
      <c r="P10" s="298"/>
      <c r="Q10" s="298"/>
      <c r="R10" s="298"/>
      <c r="S10" s="298"/>
      <c r="T10" s="354">
        <f t="shared" si="14"/>
        <v>0</v>
      </c>
      <c r="U10" s="354">
        <f t="shared" si="14"/>
        <v>0</v>
      </c>
      <c r="V10" s="354">
        <f t="shared" si="21"/>
        <v>0</v>
      </c>
      <c r="W10" s="355">
        <f t="shared" si="15"/>
        <v>0</v>
      </c>
      <c r="X10" s="355">
        <f t="shared" si="15"/>
        <v>0</v>
      </c>
      <c r="Y10" s="355">
        <f t="shared" si="22"/>
        <v>0</v>
      </c>
      <c r="Z10" s="303">
        <f t="shared" si="16"/>
        <v>0</v>
      </c>
      <c r="AA10" s="303">
        <f t="shared" si="16"/>
        <v>0</v>
      </c>
      <c r="AB10" s="303">
        <f t="shared" si="23"/>
        <v>0</v>
      </c>
      <c r="AC10" s="302">
        <f t="shared" si="17"/>
        <v>0</v>
      </c>
      <c r="AD10" s="302">
        <f t="shared" si="18"/>
        <v>0</v>
      </c>
      <c r="AE10" s="304">
        <f t="shared" si="24"/>
        <v>0</v>
      </c>
      <c r="AF10" s="364">
        <f t="shared" si="19"/>
        <v>0</v>
      </c>
      <c r="AG10" s="359">
        <f t="shared" si="20"/>
        <v>0</v>
      </c>
      <c r="AH10" s="359">
        <f t="shared" si="25"/>
        <v>0</v>
      </c>
      <c r="AI10" s="298">
        <f t="shared" si="26"/>
        <v>0</v>
      </c>
      <c r="AJ10" s="359">
        <f t="shared" si="27"/>
        <v>0</v>
      </c>
      <c r="AK10" s="298">
        <f t="shared" si="28"/>
        <v>0</v>
      </c>
      <c r="AL10" s="298">
        <f t="shared" si="29"/>
        <v>0</v>
      </c>
      <c r="AM10" s="298"/>
      <c r="AN10" s="298"/>
      <c r="AO10" s="298"/>
      <c r="AP10" s="298"/>
      <c r="AQ10" s="298"/>
    </row>
    <row r="11" spans="1:44" ht="15" x14ac:dyDescent="0.25">
      <c r="A11" s="338">
        <v>45541</v>
      </c>
      <c r="B11" s="312"/>
      <c r="C11" s="312"/>
      <c r="D11" s="339">
        <f t="shared" si="10"/>
        <v>0</v>
      </c>
      <c r="E11" s="340"/>
      <c r="F11" s="311"/>
      <c r="G11" s="339">
        <f t="shared" si="11"/>
        <v>0</v>
      </c>
      <c r="H11" s="341"/>
      <c r="I11" s="312"/>
      <c r="J11" s="339">
        <f t="shared" si="12"/>
        <v>0</v>
      </c>
      <c r="K11" s="342"/>
      <c r="L11" s="342"/>
      <c r="M11" s="342"/>
      <c r="N11" s="343">
        <f t="shared" si="13"/>
        <v>0</v>
      </c>
      <c r="O11" s="344"/>
      <c r="P11" s="298"/>
      <c r="Q11" s="298"/>
      <c r="R11" s="298"/>
      <c r="S11" s="298"/>
      <c r="T11" s="354">
        <f t="shared" si="14"/>
        <v>0</v>
      </c>
      <c r="U11" s="354">
        <f t="shared" si="14"/>
        <v>0</v>
      </c>
      <c r="V11" s="354">
        <f t="shared" si="21"/>
        <v>0</v>
      </c>
      <c r="W11" s="355">
        <f t="shared" si="15"/>
        <v>0</v>
      </c>
      <c r="X11" s="355">
        <f t="shared" si="15"/>
        <v>0</v>
      </c>
      <c r="Y11" s="355">
        <f t="shared" si="22"/>
        <v>0</v>
      </c>
      <c r="Z11" s="303">
        <f t="shared" si="16"/>
        <v>0</v>
      </c>
      <c r="AA11" s="303">
        <f t="shared" si="16"/>
        <v>0</v>
      </c>
      <c r="AB11" s="303">
        <f t="shared" si="23"/>
        <v>0</v>
      </c>
      <c r="AC11" s="302">
        <f t="shared" si="17"/>
        <v>0</v>
      </c>
      <c r="AD11" s="302">
        <f t="shared" si="18"/>
        <v>0</v>
      </c>
      <c r="AE11" s="304">
        <f t="shared" si="24"/>
        <v>0</v>
      </c>
      <c r="AF11" s="364">
        <f t="shared" si="19"/>
        <v>0</v>
      </c>
      <c r="AG11" s="359">
        <f t="shared" si="20"/>
        <v>0</v>
      </c>
      <c r="AH11" s="359">
        <f t="shared" si="25"/>
        <v>0</v>
      </c>
      <c r="AI11" s="298">
        <f t="shared" si="26"/>
        <v>0</v>
      </c>
      <c r="AJ11" s="359">
        <f t="shared" si="27"/>
        <v>0</v>
      </c>
      <c r="AK11" s="298">
        <f t="shared" si="28"/>
        <v>0</v>
      </c>
      <c r="AL11" s="298">
        <f t="shared" si="29"/>
        <v>0</v>
      </c>
      <c r="AM11" s="298"/>
      <c r="AN11" s="298"/>
      <c r="AO11" s="298"/>
      <c r="AP11" s="298"/>
      <c r="AQ11" s="298"/>
    </row>
    <row r="12" spans="1:44" s="170" customFormat="1" ht="13.5" customHeight="1" x14ac:dyDescent="0.25">
      <c r="A12" s="394">
        <v>45542</v>
      </c>
      <c r="B12" s="381"/>
      <c r="C12" s="381"/>
      <c r="D12" s="382"/>
      <c r="E12" s="383"/>
      <c r="F12" s="384"/>
      <c r="G12" s="382"/>
      <c r="H12" s="385"/>
      <c r="I12" s="381"/>
      <c r="J12" s="382"/>
      <c r="K12" s="386"/>
      <c r="L12" s="386"/>
      <c r="M12" s="386"/>
      <c r="N12" s="387"/>
      <c r="O12" s="388"/>
      <c r="P12" s="305"/>
      <c r="Q12" s="305"/>
      <c r="R12" s="305"/>
      <c r="S12" s="305"/>
      <c r="T12" s="354">
        <f t="shared" si="14"/>
        <v>0</v>
      </c>
      <c r="U12" s="354">
        <f t="shared" si="14"/>
        <v>0</v>
      </c>
      <c r="V12" s="354">
        <f t="shared" si="21"/>
        <v>0</v>
      </c>
      <c r="W12" s="355">
        <f t="shared" si="15"/>
        <v>0</v>
      </c>
      <c r="X12" s="355">
        <f t="shared" si="15"/>
        <v>0</v>
      </c>
      <c r="Y12" s="355">
        <f t="shared" si="22"/>
        <v>0</v>
      </c>
      <c r="Z12" s="303">
        <f t="shared" si="16"/>
        <v>0</v>
      </c>
      <c r="AA12" s="303">
        <f t="shared" si="16"/>
        <v>0</v>
      </c>
      <c r="AB12" s="303">
        <f t="shared" si="23"/>
        <v>0</v>
      </c>
      <c r="AC12" s="302">
        <f t="shared" si="17"/>
        <v>0</v>
      </c>
      <c r="AD12" s="302">
        <f t="shared" si="18"/>
        <v>0</v>
      </c>
      <c r="AE12" s="304">
        <f t="shared" si="24"/>
        <v>0</v>
      </c>
      <c r="AF12" s="364">
        <f t="shared" si="19"/>
        <v>0</v>
      </c>
      <c r="AG12" s="359">
        <f t="shared" si="20"/>
        <v>0</v>
      </c>
      <c r="AH12" s="359">
        <f t="shared" si="25"/>
        <v>0</v>
      </c>
      <c r="AI12" s="298">
        <f t="shared" si="26"/>
        <v>0</v>
      </c>
      <c r="AJ12" s="359">
        <f t="shared" si="27"/>
        <v>0</v>
      </c>
      <c r="AK12" s="298">
        <f t="shared" si="28"/>
        <v>0</v>
      </c>
      <c r="AL12" s="298">
        <f t="shared" si="29"/>
        <v>0</v>
      </c>
      <c r="AM12" s="305"/>
      <c r="AN12" s="305"/>
      <c r="AO12" s="305"/>
      <c r="AP12" s="305"/>
      <c r="AQ12" s="305"/>
      <c r="AR12" s="305"/>
    </row>
    <row r="13" spans="1:44" ht="15" x14ac:dyDescent="0.25">
      <c r="A13" s="394">
        <v>45543</v>
      </c>
      <c r="B13" s="381"/>
      <c r="C13" s="381"/>
      <c r="D13" s="382"/>
      <c r="E13" s="383"/>
      <c r="F13" s="384"/>
      <c r="G13" s="382"/>
      <c r="H13" s="385"/>
      <c r="I13" s="381"/>
      <c r="J13" s="382"/>
      <c r="K13" s="386"/>
      <c r="L13" s="386"/>
      <c r="M13" s="386"/>
      <c r="N13" s="387"/>
      <c r="O13" s="388"/>
      <c r="P13" s="298"/>
      <c r="Q13" s="298"/>
      <c r="R13" s="298"/>
      <c r="S13" s="298"/>
      <c r="T13" s="354">
        <f t="shared" si="14"/>
        <v>0</v>
      </c>
      <c r="U13" s="354">
        <f t="shared" si="14"/>
        <v>0</v>
      </c>
      <c r="V13" s="354">
        <f t="shared" si="21"/>
        <v>0</v>
      </c>
      <c r="W13" s="355">
        <f t="shared" si="15"/>
        <v>0</v>
      </c>
      <c r="X13" s="355">
        <f t="shared" si="15"/>
        <v>0</v>
      </c>
      <c r="Y13" s="355">
        <f t="shared" si="22"/>
        <v>0</v>
      </c>
      <c r="Z13" s="303">
        <f t="shared" si="16"/>
        <v>0</v>
      </c>
      <c r="AA13" s="303">
        <f t="shared" si="16"/>
        <v>0</v>
      </c>
      <c r="AB13" s="303">
        <f t="shared" si="23"/>
        <v>0</v>
      </c>
      <c r="AC13" s="302">
        <f t="shared" si="17"/>
        <v>0</v>
      </c>
      <c r="AD13" s="302">
        <f t="shared" si="18"/>
        <v>0</v>
      </c>
      <c r="AE13" s="304">
        <f t="shared" si="24"/>
        <v>0</v>
      </c>
      <c r="AF13" s="364">
        <f t="shared" si="19"/>
        <v>0</v>
      </c>
      <c r="AG13" s="359">
        <f t="shared" si="20"/>
        <v>0</v>
      </c>
      <c r="AH13" s="359">
        <f t="shared" si="25"/>
        <v>0</v>
      </c>
      <c r="AI13" s="298">
        <f t="shared" si="26"/>
        <v>0</v>
      </c>
      <c r="AJ13" s="359">
        <f t="shared" si="27"/>
        <v>0</v>
      </c>
      <c r="AK13" s="298">
        <f t="shared" si="28"/>
        <v>0</v>
      </c>
      <c r="AL13" s="298">
        <f t="shared" si="29"/>
        <v>0</v>
      </c>
      <c r="AM13" s="298"/>
      <c r="AN13" s="298"/>
      <c r="AO13" s="298"/>
      <c r="AP13" s="298"/>
      <c r="AQ13" s="298"/>
    </row>
    <row r="14" spans="1:44" ht="15" x14ac:dyDescent="0.25">
      <c r="A14" s="338">
        <v>45544</v>
      </c>
      <c r="B14" s="312"/>
      <c r="C14" s="312"/>
      <c r="D14" s="339">
        <f t="shared" si="10"/>
        <v>0</v>
      </c>
      <c r="E14" s="340"/>
      <c r="F14" s="311"/>
      <c r="G14" s="339">
        <f t="shared" si="11"/>
        <v>0</v>
      </c>
      <c r="H14" s="341"/>
      <c r="I14" s="312"/>
      <c r="J14" s="339">
        <f t="shared" si="12"/>
        <v>0</v>
      </c>
      <c r="K14" s="342"/>
      <c r="L14" s="342"/>
      <c r="M14" s="342"/>
      <c r="N14" s="343">
        <f t="shared" si="13"/>
        <v>0</v>
      </c>
      <c r="O14" s="344"/>
      <c r="P14" s="298"/>
      <c r="Q14" s="298"/>
      <c r="R14" s="298"/>
      <c r="S14" s="298"/>
      <c r="T14" s="354">
        <f t="shared" si="14"/>
        <v>0</v>
      </c>
      <c r="U14" s="354">
        <f t="shared" si="14"/>
        <v>0</v>
      </c>
      <c r="V14" s="354">
        <f t="shared" si="21"/>
        <v>0</v>
      </c>
      <c r="W14" s="355">
        <f t="shared" si="15"/>
        <v>0</v>
      </c>
      <c r="X14" s="355">
        <f t="shared" si="15"/>
        <v>0</v>
      </c>
      <c r="Y14" s="355">
        <f t="shared" si="22"/>
        <v>0</v>
      </c>
      <c r="Z14" s="303">
        <f t="shared" si="16"/>
        <v>0</v>
      </c>
      <c r="AA14" s="303">
        <f t="shared" si="16"/>
        <v>0</v>
      </c>
      <c r="AB14" s="303">
        <f t="shared" si="23"/>
        <v>0</v>
      </c>
      <c r="AC14" s="302">
        <f t="shared" si="17"/>
        <v>0</v>
      </c>
      <c r="AD14" s="302">
        <f t="shared" si="18"/>
        <v>0</v>
      </c>
      <c r="AE14" s="304">
        <f t="shared" si="24"/>
        <v>0</v>
      </c>
      <c r="AF14" s="364">
        <f t="shared" si="19"/>
        <v>0</v>
      </c>
      <c r="AG14" s="359">
        <f t="shared" si="20"/>
        <v>0</v>
      </c>
      <c r="AH14" s="359">
        <f t="shared" si="25"/>
        <v>0</v>
      </c>
      <c r="AI14" s="298">
        <f t="shared" si="26"/>
        <v>0</v>
      </c>
      <c r="AJ14" s="359">
        <f t="shared" si="27"/>
        <v>0</v>
      </c>
      <c r="AK14" s="298">
        <f t="shared" si="28"/>
        <v>0</v>
      </c>
      <c r="AL14" s="298">
        <f t="shared" si="29"/>
        <v>0</v>
      </c>
      <c r="AM14" s="298"/>
      <c r="AN14" s="298"/>
      <c r="AO14" s="298"/>
      <c r="AP14" s="298"/>
      <c r="AQ14" s="298"/>
    </row>
    <row r="15" spans="1:44" ht="15" x14ac:dyDescent="0.25">
      <c r="A15" s="338">
        <v>45545</v>
      </c>
      <c r="B15" s="312"/>
      <c r="C15" s="312"/>
      <c r="D15" s="339">
        <f t="shared" si="10"/>
        <v>0</v>
      </c>
      <c r="E15" s="340"/>
      <c r="F15" s="311"/>
      <c r="G15" s="339">
        <f t="shared" si="11"/>
        <v>0</v>
      </c>
      <c r="H15" s="341"/>
      <c r="I15" s="312"/>
      <c r="J15" s="339">
        <f t="shared" si="12"/>
        <v>0</v>
      </c>
      <c r="K15" s="342"/>
      <c r="L15" s="342"/>
      <c r="M15" s="342"/>
      <c r="N15" s="343">
        <f t="shared" si="13"/>
        <v>0</v>
      </c>
      <c r="O15" s="344"/>
      <c r="P15" s="298"/>
      <c r="Q15" s="298"/>
      <c r="R15" s="298"/>
      <c r="S15" s="298"/>
      <c r="T15" s="354">
        <f t="shared" si="14"/>
        <v>0</v>
      </c>
      <c r="U15" s="354">
        <f t="shared" si="14"/>
        <v>0</v>
      </c>
      <c r="V15" s="354">
        <f t="shared" si="21"/>
        <v>0</v>
      </c>
      <c r="W15" s="355">
        <f t="shared" si="15"/>
        <v>0</v>
      </c>
      <c r="X15" s="355">
        <f t="shared" si="15"/>
        <v>0</v>
      </c>
      <c r="Y15" s="355">
        <f t="shared" si="22"/>
        <v>0</v>
      </c>
      <c r="Z15" s="303">
        <f t="shared" si="16"/>
        <v>0</v>
      </c>
      <c r="AA15" s="303">
        <f t="shared" si="16"/>
        <v>0</v>
      </c>
      <c r="AB15" s="303">
        <f t="shared" si="23"/>
        <v>0</v>
      </c>
      <c r="AC15" s="302">
        <f t="shared" si="17"/>
        <v>0</v>
      </c>
      <c r="AD15" s="302">
        <f t="shared" si="18"/>
        <v>0</v>
      </c>
      <c r="AE15" s="304">
        <f t="shared" si="24"/>
        <v>0</v>
      </c>
      <c r="AF15" s="364">
        <f t="shared" si="19"/>
        <v>0</v>
      </c>
      <c r="AG15" s="359">
        <f t="shared" si="20"/>
        <v>0</v>
      </c>
      <c r="AH15" s="359">
        <f t="shared" si="25"/>
        <v>0</v>
      </c>
      <c r="AI15" s="298">
        <f t="shared" si="26"/>
        <v>0</v>
      </c>
      <c r="AJ15" s="359">
        <f t="shared" si="27"/>
        <v>0</v>
      </c>
      <c r="AK15" s="298">
        <f t="shared" si="28"/>
        <v>0</v>
      </c>
      <c r="AL15" s="298">
        <f t="shared" si="29"/>
        <v>0</v>
      </c>
      <c r="AM15" s="298"/>
      <c r="AN15" s="298"/>
      <c r="AO15" s="298"/>
      <c r="AP15" s="298"/>
      <c r="AQ15" s="298"/>
    </row>
    <row r="16" spans="1:44" ht="15" x14ac:dyDescent="0.25">
      <c r="A16" s="338">
        <v>45546</v>
      </c>
      <c r="B16" s="312"/>
      <c r="C16" s="312"/>
      <c r="D16" s="339">
        <f t="shared" si="10"/>
        <v>0</v>
      </c>
      <c r="E16" s="340"/>
      <c r="F16" s="311"/>
      <c r="G16" s="339">
        <f t="shared" si="11"/>
        <v>0</v>
      </c>
      <c r="H16" s="341"/>
      <c r="I16" s="312"/>
      <c r="J16" s="339">
        <f t="shared" si="12"/>
        <v>0</v>
      </c>
      <c r="K16" s="342"/>
      <c r="L16" s="342"/>
      <c r="M16" s="342"/>
      <c r="N16" s="343">
        <f t="shared" si="13"/>
        <v>0</v>
      </c>
      <c r="O16" s="344"/>
      <c r="P16" s="298"/>
      <c r="Q16" s="298"/>
      <c r="R16" s="298"/>
      <c r="S16" s="298"/>
      <c r="T16" s="354">
        <f t="shared" si="14"/>
        <v>0</v>
      </c>
      <c r="U16" s="354">
        <f t="shared" si="14"/>
        <v>0</v>
      </c>
      <c r="V16" s="354">
        <f t="shared" si="21"/>
        <v>0</v>
      </c>
      <c r="W16" s="355">
        <f t="shared" si="15"/>
        <v>0</v>
      </c>
      <c r="X16" s="355">
        <f t="shared" si="15"/>
        <v>0</v>
      </c>
      <c r="Y16" s="355">
        <f t="shared" si="22"/>
        <v>0</v>
      </c>
      <c r="Z16" s="303">
        <f t="shared" si="16"/>
        <v>0</v>
      </c>
      <c r="AA16" s="303">
        <f t="shared" si="16"/>
        <v>0</v>
      </c>
      <c r="AB16" s="303">
        <f t="shared" si="23"/>
        <v>0</v>
      </c>
      <c r="AC16" s="302">
        <f t="shared" si="17"/>
        <v>0</v>
      </c>
      <c r="AD16" s="302">
        <f t="shared" si="18"/>
        <v>0</v>
      </c>
      <c r="AE16" s="304">
        <f t="shared" si="24"/>
        <v>0</v>
      </c>
      <c r="AF16" s="364">
        <f t="shared" si="19"/>
        <v>0</v>
      </c>
      <c r="AG16" s="359">
        <f t="shared" si="20"/>
        <v>0</v>
      </c>
      <c r="AH16" s="359">
        <f t="shared" si="25"/>
        <v>0</v>
      </c>
      <c r="AI16" s="298">
        <f t="shared" si="26"/>
        <v>0</v>
      </c>
      <c r="AJ16" s="359">
        <f t="shared" si="27"/>
        <v>0</v>
      </c>
      <c r="AK16" s="298">
        <f t="shared" si="28"/>
        <v>0</v>
      </c>
      <c r="AL16" s="298">
        <f t="shared" si="29"/>
        <v>0</v>
      </c>
      <c r="AM16" s="298"/>
      <c r="AN16" s="298"/>
      <c r="AO16" s="298"/>
      <c r="AP16" s="298"/>
      <c r="AQ16" s="298"/>
    </row>
    <row r="17" spans="1:44" ht="15" x14ac:dyDescent="0.25">
      <c r="A17" s="338">
        <v>45547</v>
      </c>
      <c r="B17" s="312"/>
      <c r="C17" s="312"/>
      <c r="D17" s="339">
        <f t="shared" si="10"/>
        <v>0</v>
      </c>
      <c r="E17" s="340"/>
      <c r="F17" s="311"/>
      <c r="G17" s="339">
        <f t="shared" si="11"/>
        <v>0</v>
      </c>
      <c r="H17" s="341"/>
      <c r="I17" s="312"/>
      <c r="J17" s="339">
        <f t="shared" si="12"/>
        <v>0</v>
      </c>
      <c r="K17" s="342"/>
      <c r="L17" s="342"/>
      <c r="M17" s="342"/>
      <c r="N17" s="343">
        <f t="shared" si="13"/>
        <v>0</v>
      </c>
      <c r="O17" s="344"/>
      <c r="P17" s="298"/>
      <c r="Q17" s="298"/>
      <c r="R17" s="298"/>
      <c r="S17" s="298"/>
      <c r="T17" s="354">
        <f t="shared" si="14"/>
        <v>0</v>
      </c>
      <c r="U17" s="354">
        <f t="shared" si="14"/>
        <v>0</v>
      </c>
      <c r="V17" s="354">
        <f t="shared" si="21"/>
        <v>0</v>
      </c>
      <c r="W17" s="355">
        <f t="shared" si="15"/>
        <v>0</v>
      </c>
      <c r="X17" s="355">
        <f t="shared" si="15"/>
        <v>0</v>
      </c>
      <c r="Y17" s="355">
        <f t="shared" si="22"/>
        <v>0</v>
      </c>
      <c r="Z17" s="303">
        <f t="shared" si="16"/>
        <v>0</v>
      </c>
      <c r="AA17" s="303">
        <f t="shared" si="16"/>
        <v>0</v>
      </c>
      <c r="AB17" s="303">
        <f t="shared" si="23"/>
        <v>0</v>
      </c>
      <c r="AC17" s="302">
        <f t="shared" si="17"/>
        <v>0</v>
      </c>
      <c r="AD17" s="302">
        <f t="shared" si="18"/>
        <v>0</v>
      </c>
      <c r="AE17" s="304">
        <f t="shared" si="24"/>
        <v>0</v>
      </c>
      <c r="AF17" s="364">
        <f t="shared" si="19"/>
        <v>0</v>
      </c>
      <c r="AG17" s="359">
        <f t="shared" si="20"/>
        <v>0</v>
      </c>
      <c r="AH17" s="359">
        <f t="shared" si="25"/>
        <v>0</v>
      </c>
      <c r="AI17" s="298">
        <f t="shared" si="26"/>
        <v>0</v>
      </c>
      <c r="AJ17" s="359">
        <f t="shared" si="27"/>
        <v>0</v>
      </c>
      <c r="AK17" s="298">
        <f t="shared" si="28"/>
        <v>0</v>
      </c>
      <c r="AL17" s="298">
        <f t="shared" si="29"/>
        <v>0</v>
      </c>
      <c r="AM17" s="298"/>
      <c r="AN17" s="298"/>
      <c r="AO17" s="298"/>
      <c r="AP17" s="298"/>
      <c r="AQ17" s="298"/>
    </row>
    <row r="18" spans="1:44" ht="15" x14ac:dyDescent="0.25">
      <c r="A18" s="338">
        <v>45548</v>
      </c>
      <c r="B18" s="312"/>
      <c r="C18" s="312"/>
      <c r="D18" s="339">
        <f t="shared" si="10"/>
        <v>0</v>
      </c>
      <c r="E18" s="340"/>
      <c r="F18" s="311"/>
      <c r="G18" s="339">
        <f t="shared" si="11"/>
        <v>0</v>
      </c>
      <c r="H18" s="341"/>
      <c r="I18" s="312"/>
      <c r="J18" s="339">
        <f t="shared" si="12"/>
        <v>0</v>
      </c>
      <c r="K18" s="342"/>
      <c r="L18" s="342"/>
      <c r="M18" s="342"/>
      <c r="N18" s="343">
        <f t="shared" si="13"/>
        <v>0</v>
      </c>
      <c r="O18" s="344"/>
      <c r="P18" s="298"/>
      <c r="Q18" s="298"/>
      <c r="R18" s="298"/>
      <c r="S18" s="298"/>
      <c r="T18" s="354">
        <f t="shared" si="14"/>
        <v>0</v>
      </c>
      <c r="U18" s="354">
        <f t="shared" si="14"/>
        <v>0</v>
      </c>
      <c r="V18" s="354">
        <f t="shared" si="21"/>
        <v>0</v>
      </c>
      <c r="W18" s="355">
        <f t="shared" si="15"/>
        <v>0</v>
      </c>
      <c r="X18" s="355">
        <f t="shared" si="15"/>
        <v>0</v>
      </c>
      <c r="Y18" s="355">
        <f t="shared" si="22"/>
        <v>0</v>
      </c>
      <c r="Z18" s="303">
        <f t="shared" si="16"/>
        <v>0</v>
      </c>
      <c r="AA18" s="303">
        <f t="shared" si="16"/>
        <v>0</v>
      </c>
      <c r="AB18" s="303">
        <f t="shared" si="23"/>
        <v>0</v>
      </c>
      <c r="AC18" s="302">
        <f t="shared" si="17"/>
        <v>0</v>
      </c>
      <c r="AD18" s="302">
        <f t="shared" si="18"/>
        <v>0</v>
      </c>
      <c r="AE18" s="304">
        <f t="shared" si="24"/>
        <v>0</v>
      </c>
      <c r="AF18" s="364">
        <f t="shared" si="19"/>
        <v>0</v>
      </c>
      <c r="AG18" s="359">
        <f t="shared" si="20"/>
        <v>0</v>
      </c>
      <c r="AH18" s="359">
        <f t="shared" si="25"/>
        <v>0</v>
      </c>
      <c r="AI18" s="298">
        <f t="shared" si="26"/>
        <v>0</v>
      </c>
      <c r="AJ18" s="359">
        <f t="shared" si="27"/>
        <v>0</v>
      </c>
      <c r="AK18" s="298">
        <f t="shared" si="28"/>
        <v>0</v>
      </c>
      <c r="AL18" s="298">
        <f t="shared" si="29"/>
        <v>0</v>
      </c>
      <c r="AM18" s="298"/>
      <c r="AN18" s="298"/>
      <c r="AO18" s="298"/>
      <c r="AP18" s="298"/>
      <c r="AQ18" s="298"/>
    </row>
    <row r="19" spans="1:44" s="170" customFormat="1" ht="15" x14ac:dyDescent="0.25">
      <c r="A19" s="394">
        <v>45549</v>
      </c>
      <c r="B19" s="381"/>
      <c r="C19" s="381"/>
      <c r="D19" s="382"/>
      <c r="E19" s="383"/>
      <c r="F19" s="384"/>
      <c r="G19" s="382"/>
      <c r="H19" s="385"/>
      <c r="I19" s="381"/>
      <c r="J19" s="382"/>
      <c r="K19" s="386"/>
      <c r="L19" s="386"/>
      <c r="M19" s="386"/>
      <c r="N19" s="387"/>
      <c r="O19" s="388"/>
      <c r="P19" s="305"/>
      <c r="Q19" s="305"/>
      <c r="R19" s="305"/>
      <c r="S19" s="305"/>
      <c r="T19" s="354">
        <f t="shared" si="14"/>
        <v>0</v>
      </c>
      <c r="U19" s="354">
        <f t="shared" si="14"/>
        <v>0</v>
      </c>
      <c r="V19" s="354">
        <f t="shared" si="21"/>
        <v>0</v>
      </c>
      <c r="W19" s="355">
        <f t="shared" si="15"/>
        <v>0</v>
      </c>
      <c r="X19" s="355">
        <f t="shared" si="15"/>
        <v>0</v>
      </c>
      <c r="Y19" s="355">
        <f t="shared" si="22"/>
        <v>0</v>
      </c>
      <c r="Z19" s="303">
        <f t="shared" si="16"/>
        <v>0</v>
      </c>
      <c r="AA19" s="303">
        <f t="shared" si="16"/>
        <v>0</v>
      </c>
      <c r="AB19" s="303">
        <f t="shared" si="23"/>
        <v>0</v>
      </c>
      <c r="AC19" s="302">
        <f t="shared" si="17"/>
        <v>0</v>
      </c>
      <c r="AD19" s="302">
        <f t="shared" si="18"/>
        <v>0</v>
      </c>
      <c r="AE19" s="304">
        <f t="shared" si="24"/>
        <v>0</v>
      </c>
      <c r="AF19" s="364">
        <f t="shared" si="19"/>
        <v>0</v>
      </c>
      <c r="AG19" s="359">
        <f t="shared" si="20"/>
        <v>0</v>
      </c>
      <c r="AH19" s="359">
        <f t="shared" si="25"/>
        <v>0</v>
      </c>
      <c r="AI19" s="298">
        <f t="shared" si="26"/>
        <v>0</v>
      </c>
      <c r="AJ19" s="359">
        <f t="shared" si="27"/>
        <v>0</v>
      </c>
      <c r="AK19" s="298">
        <f t="shared" si="28"/>
        <v>0</v>
      </c>
      <c r="AL19" s="298">
        <f t="shared" si="29"/>
        <v>0</v>
      </c>
      <c r="AM19" s="305"/>
      <c r="AN19" s="305"/>
      <c r="AO19" s="305"/>
      <c r="AP19" s="305"/>
      <c r="AQ19" s="305"/>
      <c r="AR19" s="305"/>
    </row>
    <row r="20" spans="1:44" ht="15" x14ac:dyDescent="0.25">
      <c r="A20" s="394">
        <v>45550</v>
      </c>
      <c r="B20" s="381"/>
      <c r="C20" s="381"/>
      <c r="D20" s="382"/>
      <c r="E20" s="383"/>
      <c r="F20" s="384"/>
      <c r="G20" s="382"/>
      <c r="H20" s="385"/>
      <c r="I20" s="381"/>
      <c r="J20" s="382"/>
      <c r="K20" s="386"/>
      <c r="L20" s="386"/>
      <c r="M20" s="386"/>
      <c r="N20" s="387"/>
      <c r="O20" s="388"/>
      <c r="P20" s="298"/>
      <c r="Q20" s="298"/>
      <c r="R20" s="298"/>
      <c r="S20" s="298"/>
      <c r="T20" s="354">
        <f t="shared" si="14"/>
        <v>0</v>
      </c>
      <c r="U20" s="354">
        <f t="shared" si="14"/>
        <v>0</v>
      </c>
      <c r="V20" s="354">
        <f t="shared" si="21"/>
        <v>0</v>
      </c>
      <c r="W20" s="355">
        <f t="shared" si="15"/>
        <v>0</v>
      </c>
      <c r="X20" s="355">
        <f t="shared" si="15"/>
        <v>0</v>
      </c>
      <c r="Y20" s="355">
        <f t="shared" si="22"/>
        <v>0</v>
      </c>
      <c r="Z20" s="303">
        <f t="shared" si="16"/>
        <v>0</v>
      </c>
      <c r="AA20" s="303">
        <f t="shared" si="16"/>
        <v>0</v>
      </c>
      <c r="AB20" s="303">
        <f t="shared" si="23"/>
        <v>0</v>
      </c>
      <c r="AC20" s="302">
        <f t="shared" si="17"/>
        <v>0</v>
      </c>
      <c r="AD20" s="302">
        <f t="shared" si="18"/>
        <v>0</v>
      </c>
      <c r="AE20" s="304">
        <f t="shared" si="24"/>
        <v>0</v>
      </c>
      <c r="AF20" s="364">
        <f t="shared" si="19"/>
        <v>0</v>
      </c>
      <c r="AG20" s="359">
        <f t="shared" si="20"/>
        <v>0</v>
      </c>
      <c r="AH20" s="359">
        <f t="shared" si="25"/>
        <v>0</v>
      </c>
      <c r="AI20" s="298">
        <f t="shared" si="26"/>
        <v>0</v>
      </c>
      <c r="AJ20" s="359">
        <f t="shared" si="27"/>
        <v>0</v>
      </c>
      <c r="AK20" s="298">
        <f t="shared" si="28"/>
        <v>0</v>
      </c>
      <c r="AL20" s="298">
        <f t="shared" si="29"/>
        <v>0</v>
      </c>
      <c r="AM20" s="298"/>
      <c r="AN20" s="298"/>
      <c r="AO20" s="298"/>
      <c r="AP20" s="298"/>
      <c r="AQ20" s="298"/>
    </row>
    <row r="21" spans="1:44" ht="15" x14ac:dyDescent="0.25">
      <c r="A21" s="338">
        <v>45551</v>
      </c>
      <c r="B21" s="312"/>
      <c r="C21" s="312"/>
      <c r="D21" s="339">
        <f t="shared" si="10"/>
        <v>0</v>
      </c>
      <c r="E21" s="340"/>
      <c r="F21" s="311"/>
      <c r="G21" s="339">
        <f t="shared" si="11"/>
        <v>0</v>
      </c>
      <c r="H21" s="341"/>
      <c r="I21" s="312"/>
      <c r="J21" s="339">
        <f t="shared" si="12"/>
        <v>0</v>
      </c>
      <c r="K21" s="342"/>
      <c r="L21" s="342"/>
      <c r="M21" s="342"/>
      <c r="N21" s="343">
        <f t="shared" si="13"/>
        <v>0</v>
      </c>
      <c r="O21" s="344"/>
      <c r="P21" s="298"/>
      <c r="Q21" s="298"/>
      <c r="R21" s="298"/>
      <c r="S21" s="298"/>
      <c r="T21" s="354">
        <f t="shared" si="14"/>
        <v>0</v>
      </c>
      <c r="U21" s="354">
        <f t="shared" si="14"/>
        <v>0</v>
      </c>
      <c r="V21" s="354">
        <f t="shared" si="21"/>
        <v>0</v>
      </c>
      <c r="W21" s="355">
        <f t="shared" si="15"/>
        <v>0</v>
      </c>
      <c r="X21" s="355">
        <f t="shared" si="15"/>
        <v>0</v>
      </c>
      <c r="Y21" s="355">
        <f t="shared" si="22"/>
        <v>0</v>
      </c>
      <c r="Z21" s="303">
        <f t="shared" si="16"/>
        <v>0</v>
      </c>
      <c r="AA21" s="303">
        <f t="shared" si="16"/>
        <v>0</v>
      </c>
      <c r="AB21" s="303">
        <f t="shared" si="23"/>
        <v>0</v>
      </c>
      <c r="AC21" s="302">
        <f t="shared" si="17"/>
        <v>0</v>
      </c>
      <c r="AD21" s="302">
        <f t="shared" si="18"/>
        <v>0</v>
      </c>
      <c r="AE21" s="304">
        <f t="shared" si="24"/>
        <v>0</v>
      </c>
      <c r="AF21" s="364">
        <f t="shared" si="19"/>
        <v>0</v>
      </c>
      <c r="AG21" s="359">
        <f t="shared" si="20"/>
        <v>0</v>
      </c>
      <c r="AH21" s="359">
        <f t="shared" si="25"/>
        <v>0</v>
      </c>
      <c r="AI21" s="298">
        <f t="shared" si="26"/>
        <v>0</v>
      </c>
      <c r="AJ21" s="359">
        <f t="shared" si="27"/>
        <v>0</v>
      </c>
      <c r="AK21" s="298">
        <f t="shared" si="28"/>
        <v>0</v>
      </c>
      <c r="AL21" s="298">
        <f t="shared" si="29"/>
        <v>0</v>
      </c>
      <c r="AM21" s="298"/>
      <c r="AN21" s="298"/>
      <c r="AO21" s="298"/>
      <c r="AP21" s="298"/>
      <c r="AQ21" s="298"/>
    </row>
    <row r="22" spans="1:44" ht="15" x14ac:dyDescent="0.25">
      <c r="A22" s="338">
        <v>45552</v>
      </c>
      <c r="B22" s="312"/>
      <c r="C22" s="312"/>
      <c r="D22" s="339">
        <f t="shared" si="10"/>
        <v>0</v>
      </c>
      <c r="E22" s="340"/>
      <c r="F22" s="311"/>
      <c r="G22" s="339">
        <f t="shared" si="11"/>
        <v>0</v>
      </c>
      <c r="H22" s="341"/>
      <c r="I22" s="312"/>
      <c r="J22" s="339">
        <f t="shared" si="12"/>
        <v>0</v>
      </c>
      <c r="K22" s="342"/>
      <c r="L22" s="342"/>
      <c r="M22" s="342"/>
      <c r="N22" s="343">
        <f t="shared" si="13"/>
        <v>0</v>
      </c>
      <c r="O22" s="344"/>
      <c r="P22" s="298"/>
      <c r="Q22" s="298"/>
      <c r="R22" s="298"/>
      <c r="S22" s="298"/>
      <c r="T22" s="354">
        <f t="shared" si="14"/>
        <v>0</v>
      </c>
      <c r="U22" s="354">
        <f t="shared" si="14"/>
        <v>0</v>
      </c>
      <c r="V22" s="354">
        <f t="shared" si="21"/>
        <v>0</v>
      </c>
      <c r="W22" s="355">
        <f t="shared" si="15"/>
        <v>0</v>
      </c>
      <c r="X22" s="355">
        <f t="shared" si="15"/>
        <v>0</v>
      </c>
      <c r="Y22" s="355">
        <f t="shared" si="22"/>
        <v>0</v>
      </c>
      <c r="Z22" s="303">
        <f t="shared" si="16"/>
        <v>0</v>
      </c>
      <c r="AA22" s="303">
        <f t="shared" si="16"/>
        <v>0</v>
      </c>
      <c r="AB22" s="303">
        <f t="shared" si="23"/>
        <v>0</v>
      </c>
      <c r="AC22" s="302">
        <f t="shared" si="17"/>
        <v>0</v>
      </c>
      <c r="AD22" s="302">
        <f t="shared" si="18"/>
        <v>0</v>
      </c>
      <c r="AE22" s="304">
        <f t="shared" si="24"/>
        <v>0</v>
      </c>
      <c r="AF22" s="364">
        <f t="shared" si="19"/>
        <v>0</v>
      </c>
      <c r="AG22" s="359">
        <f t="shared" si="20"/>
        <v>0</v>
      </c>
      <c r="AH22" s="359">
        <f t="shared" si="25"/>
        <v>0</v>
      </c>
      <c r="AI22" s="298">
        <f t="shared" si="26"/>
        <v>0</v>
      </c>
      <c r="AJ22" s="359">
        <f t="shared" si="27"/>
        <v>0</v>
      </c>
      <c r="AK22" s="298">
        <f t="shared" si="28"/>
        <v>0</v>
      </c>
      <c r="AL22" s="298">
        <f t="shared" si="29"/>
        <v>0</v>
      </c>
      <c r="AM22" s="298"/>
      <c r="AN22" s="298"/>
      <c r="AO22" s="298"/>
      <c r="AP22" s="298"/>
      <c r="AQ22" s="298"/>
    </row>
    <row r="23" spans="1:44" ht="15" x14ac:dyDescent="0.25">
      <c r="A23" s="338">
        <v>45553</v>
      </c>
      <c r="B23" s="312"/>
      <c r="C23" s="312"/>
      <c r="D23" s="339">
        <f t="shared" si="10"/>
        <v>0</v>
      </c>
      <c r="E23" s="340"/>
      <c r="F23" s="311"/>
      <c r="G23" s="339">
        <f t="shared" si="11"/>
        <v>0</v>
      </c>
      <c r="H23" s="341"/>
      <c r="I23" s="312"/>
      <c r="J23" s="339">
        <f t="shared" si="12"/>
        <v>0</v>
      </c>
      <c r="K23" s="342"/>
      <c r="L23" s="342"/>
      <c r="M23" s="342"/>
      <c r="N23" s="343">
        <f t="shared" si="13"/>
        <v>0</v>
      </c>
      <c r="O23" s="344"/>
      <c r="P23" s="298"/>
      <c r="Q23" s="298"/>
      <c r="R23" s="298"/>
      <c r="S23" s="298"/>
      <c r="T23" s="354">
        <f t="shared" si="14"/>
        <v>0</v>
      </c>
      <c r="U23" s="354">
        <f t="shared" si="14"/>
        <v>0</v>
      </c>
      <c r="V23" s="354">
        <f t="shared" si="21"/>
        <v>0</v>
      </c>
      <c r="W23" s="355">
        <f t="shared" si="15"/>
        <v>0</v>
      </c>
      <c r="X23" s="355">
        <f t="shared" si="15"/>
        <v>0</v>
      </c>
      <c r="Y23" s="355">
        <f t="shared" si="22"/>
        <v>0</v>
      </c>
      <c r="Z23" s="303">
        <f t="shared" si="16"/>
        <v>0</v>
      </c>
      <c r="AA23" s="303">
        <f t="shared" si="16"/>
        <v>0</v>
      </c>
      <c r="AB23" s="303">
        <f t="shared" si="23"/>
        <v>0</v>
      </c>
      <c r="AC23" s="302">
        <f t="shared" si="17"/>
        <v>0</v>
      </c>
      <c r="AD23" s="302">
        <f t="shared" si="18"/>
        <v>0</v>
      </c>
      <c r="AE23" s="304">
        <f t="shared" si="24"/>
        <v>0</v>
      </c>
      <c r="AF23" s="364">
        <f t="shared" si="19"/>
        <v>0</v>
      </c>
      <c r="AG23" s="359">
        <f t="shared" si="20"/>
        <v>0</v>
      </c>
      <c r="AH23" s="359">
        <f t="shared" si="25"/>
        <v>0</v>
      </c>
      <c r="AI23" s="298">
        <f t="shared" si="26"/>
        <v>0</v>
      </c>
      <c r="AJ23" s="359">
        <f t="shared" si="27"/>
        <v>0</v>
      </c>
      <c r="AK23" s="298">
        <f t="shared" si="28"/>
        <v>0</v>
      </c>
      <c r="AL23" s="298">
        <f t="shared" si="29"/>
        <v>0</v>
      </c>
      <c r="AM23" s="298"/>
      <c r="AN23" s="298"/>
      <c r="AO23" s="298"/>
      <c r="AP23" s="298"/>
      <c r="AQ23" s="298"/>
    </row>
    <row r="24" spans="1:44" ht="15" x14ac:dyDescent="0.25">
      <c r="A24" s="338">
        <v>45554</v>
      </c>
      <c r="B24" s="312"/>
      <c r="C24" s="312"/>
      <c r="D24" s="339">
        <f t="shared" si="10"/>
        <v>0</v>
      </c>
      <c r="E24" s="340"/>
      <c r="F24" s="311"/>
      <c r="G24" s="339">
        <f t="shared" si="11"/>
        <v>0</v>
      </c>
      <c r="H24" s="341"/>
      <c r="I24" s="312"/>
      <c r="J24" s="339">
        <f t="shared" si="12"/>
        <v>0</v>
      </c>
      <c r="K24" s="342"/>
      <c r="L24" s="342"/>
      <c r="M24" s="342"/>
      <c r="N24" s="343">
        <f t="shared" si="13"/>
        <v>0</v>
      </c>
      <c r="O24" s="344"/>
      <c r="P24" s="298"/>
      <c r="Q24" s="298"/>
      <c r="R24" s="298"/>
      <c r="S24" s="298"/>
      <c r="T24" s="354">
        <f t="shared" si="14"/>
        <v>0</v>
      </c>
      <c r="U24" s="354">
        <f t="shared" si="14"/>
        <v>0</v>
      </c>
      <c r="V24" s="354">
        <f t="shared" si="21"/>
        <v>0</v>
      </c>
      <c r="W24" s="355">
        <f t="shared" si="15"/>
        <v>0</v>
      </c>
      <c r="X24" s="355">
        <f t="shared" si="15"/>
        <v>0</v>
      </c>
      <c r="Y24" s="355">
        <f t="shared" si="22"/>
        <v>0</v>
      </c>
      <c r="Z24" s="303">
        <f t="shared" si="16"/>
        <v>0</v>
      </c>
      <c r="AA24" s="303">
        <f t="shared" si="16"/>
        <v>0</v>
      </c>
      <c r="AB24" s="303">
        <f t="shared" si="23"/>
        <v>0</v>
      </c>
      <c r="AC24" s="302">
        <f t="shared" si="17"/>
        <v>0</v>
      </c>
      <c r="AD24" s="302">
        <f t="shared" si="18"/>
        <v>0</v>
      </c>
      <c r="AE24" s="304">
        <f t="shared" si="24"/>
        <v>0</v>
      </c>
      <c r="AF24" s="364">
        <f t="shared" si="19"/>
        <v>0</v>
      </c>
      <c r="AG24" s="359">
        <f t="shared" si="20"/>
        <v>0</v>
      </c>
      <c r="AH24" s="359">
        <f t="shared" si="25"/>
        <v>0</v>
      </c>
      <c r="AI24" s="298">
        <f t="shared" si="26"/>
        <v>0</v>
      </c>
      <c r="AJ24" s="359">
        <f t="shared" si="27"/>
        <v>0</v>
      </c>
      <c r="AK24" s="298">
        <f t="shared" si="28"/>
        <v>0</v>
      </c>
      <c r="AL24" s="298">
        <f t="shared" si="29"/>
        <v>0</v>
      </c>
      <c r="AM24" s="298"/>
      <c r="AN24" s="298"/>
      <c r="AO24" s="298"/>
      <c r="AP24" s="298"/>
      <c r="AQ24" s="298"/>
    </row>
    <row r="25" spans="1:44" ht="15" x14ac:dyDescent="0.25">
      <c r="A25" s="338">
        <v>45555</v>
      </c>
      <c r="B25" s="312"/>
      <c r="C25" s="312"/>
      <c r="D25" s="339">
        <f t="shared" si="10"/>
        <v>0</v>
      </c>
      <c r="E25" s="340"/>
      <c r="F25" s="311"/>
      <c r="G25" s="339">
        <f t="shared" si="11"/>
        <v>0</v>
      </c>
      <c r="H25" s="341"/>
      <c r="I25" s="312"/>
      <c r="J25" s="339">
        <f t="shared" si="12"/>
        <v>0</v>
      </c>
      <c r="K25" s="342"/>
      <c r="L25" s="342"/>
      <c r="M25" s="342"/>
      <c r="N25" s="343">
        <f t="shared" si="13"/>
        <v>0</v>
      </c>
      <c r="O25" s="344"/>
      <c r="P25" s="298"/>
      <c r="Q25" s="298"/>
      <c r="R25" s="298"/>
      <c r="S25" s="298"/>
      <c r="T25" s="354">
        <f t="shared" si="14"/>
        <v>0</v>
      </c>
      <c r="U25" s="354">
        <f t="shared" si="14"/>
        <v>0</v>
      </c>
      <c r="V25" s="354">
        <f t="shared" si="21"/>
        <v>0</v>
      </c>
      <c r="W25" s="355">
        <f t="shared" si="15"/>
        <v>0</v>
      </c>
      <c r="X25" s="355">
        <f t="shared" si="15"/>
        <v>0</v>
      </c>
      <c r="Y25" s="355">
        <f t="shared" si="22"/>
        <v>0</v>
      </c>
      <c r="Z25" s="303">
        <f t="shared" si="16"/>
        <v>0</v>
      </c>
      <c r="AA25" s="303">
        <f t="shared" si="16"/>
        <v>0</v>
      </c>
      <c r="AB25" s="303">
        <f t="shared" si="23"/>
        <v>0</v>
      </c>
      <c r="AC25" s="302">
        <f t="shared" si="17"/>
        <v>0</v>
      </c>
      <c r="AD25" s="302">
        <f t="shared" si="18"/>
        <v>0</v>
      </c>
      <c r="AE25" s="304">
        <f t="shared" si="24"/>
        <v>0</v>
      </c>
      <c r="AF25" s="364">
        <f t="shared" si="19"/>
        <v>0</v>
      </c>
      <c r="AG25" s="359">
        <f t="shared" si="20"/>
        <v>0</v>
      </c>
      <c r="AH25" s="359">
        <f t="shared" si="25"/>
        <v>0</v>
      </c>
      <c r="AI25" s="298">
        <f t="shared" si="26"/>
        <v>0</v>
      </c>
      <c r="AJ25" s="359">
        <f t="shared" si="27"/>
        <v>0</v>
      </c>
      <c r="AK25" s="298">
        <f t="shared" si="28"/>
        <v>0</v>
      </c>
      <c r="AL25" s="298">
        <f t="shared" si="29"/>
        <v>0</v>
      </c>
      <c r="AM25" s="298"/>
      <c r="AN25" s="298"/>
      <c r="AO25" s="298"/>
      <c r="AP25" s="298"/>
      <c r="AQ25" s="298"/>
    </row>
    <row r="26" spans="1:44" ht="15" x14ac:dyDescent="0.25">
      <c r="A26" s="394">
        <v>45556</v>
      </c>
      <c r="B26" s="381"/>
      <c r="C26" s="381"/>
      <c r="D26" s="382"/>
      <c r="E26" s="383"/>
      <c r="F26" s="384"/>
      <c r="G26" s="382"/>
      <c r="H26" s="385"/>
      <c r="I26" s="381"/>
      <c r="J26" s="382"/>
      <c r="K26" s="386"/>
      <c r="L26" s="386"/>
      <c r="M26" s="386"/>
      <c r="N26" s="387"/>
      <c r="O26" s="388"/>
      <c r="P26" s="298"/>
      <c r="Q26" s="298"/>
      <c r="R26" s="298"/>
      <c r="S26" s="298"/>
      <c r="T26" s="354">
        <f t="shared" si="14"/>
        <v>0</v>
      </c>
      <c r="U26" s="354">
        <f t="shared" si="14"/>
        <v>0</v>
      </c>
      <c r="V26" s="354">
        <f t="shared" si="21"/>
        <v>0</v>
      </c>
      <c r="W26" s="355">
        <f t="shared" si="15"/>
        <v>0</v>
      </c>
      <c r="X26" s="355">
        <f t="shared" si="15"/>
        <v>0</v>
      </c>
      <c r="Y26" s="355">
        <f t="shared" si="22"/>
        <v>0</v>
      </c>
      <c r="Z26" s="303">
        <f t="shared" si="16"/>
        <v>0</v>
      </c>
      <c r="AA26" s="303">
        <f t="shared" si="16"/>
        <v>0</v>
      </c>
      <c r="AB26" s="303">
        <f t="shared" si="23"/>
        <v>0</v>
      </c>
      <c r="AC26" s="302">
        <f t="shared" si="17"/>
        <v>0</v>
      </c>
      <c r="AD26" s="302">
        <f t="shared" si="18"/>
        <v>0</v>
      </c>
      <c r="AE26" s="304">
        <f t="shared" si="24"/>
        <v>0</v>
      </c>
      <c r="AF26" s="364">
        <f t="shared" si="19"/>
        <v>0</v>
      </c>
      <c r="AG26" s="359">
        <f t="shared" si="20"/>
        <v>0</v>
      </c>
      <c r="AH26" s="359">
        <f t="shared" si="25"/>
        <v>0</v>
      </c>
      <c r="AI26" s="298">
        <f t="shared" si="26"/>
        <v>0</v>
      </c>
      <c r="AJ26" s="359">
        <f t="shared" si="27"/>
        <v>0</v>
      </c>
      <c r="AK26" s="298">
        <f t="shared" si="28"/>
        <v>0</v>
      </c>
      <c r="AL26" s="298">
        <f t="shared" si="29"/>
        <v>0</v>
      </c>
      <c r="AM26" s="298"/>
      <c r="AN26" s="298"/>
      <c r="AO26" s="298"/>
      <c r="AP26" s="298"/>
      <c r="AQ26" s="298"/>
    </row>
    <row r="27" spans="1:44" ht="15" x14ac:dyDescent="0.25">
      <c r="A27" s="394">
        <v>45557</v>
      </c>
      <c r="B27" s="381"/>
      <c r="C27" s="381"/>
      <c r="D27" s="382"/>
      <c r="E27" s="383"/>
      <c r="F27" s="384"/>
      <c r="G27" s="382"/>
      <c r="H27" s="385"/>
      <c r="I27" s="381"/>
      <c r="J27" s="382"/>
      <c r="K27" s="386"/>
      <c r="L27" s="386"/>
      <c r="M27" s="386"/>
      <c r="N27" s="387"/>
      <c r="O27" s="388"/>
      <c r="P27" s="298"/>
      <c r="Q27" s="298"/>
      <c r="R27" s="298"/>
      <c r="S27" s="298"/>
      <c r="T27" s="354">
        <f t="shared" si="14"/>
        <v>0</v>
      </c>
      <c r="U27" s="354">
        <f t="shared" si="14"/>
        <v>0</v>
      </c>
      <c r="V27" s="354">
        <f t="shared" si="21"/>
        <v>0</v>
      </c>
      <c r="W27" s="355">
        <f t="shared" si="15"/>
        <v>0</v>
      </c>
      <c r="X27" s="355">
        <f t="shared" si="15"/>
        <v>0</v>
      </c>
      <c r="Y27" s="355">
        <f t="shared" si="22"/>
        <v>0</v>
      </c>
      <c r="Z27" s="303">
        <f t="shared" si="16"/>
        <v>0</v>
      </c>
      <c r="AA27" s="303">
        <f t="shared" si="16"/>
        <v>0</v>
      </c>
      <c r="AB27" s="303">
        <f t="shared" si="23"/>
        <v>0</v>
      </c>
      <c r="AC27" s="302">
        <f t="shared" si="17"/>
        <v>0</v>
      </c>
      <c r="AD27" s="302">
        <f t="shared" si="18"/>
        <v>0</v>
      </c>
      <c r="AE27" s="304">
        <f t="shared" si="24"/>
        <v>0</v>
      </c>
      <c r="AF27" s="364">
        <f t="shared" si="19"/>
        <v>0</v>
      </c>
      <c r="AG27" s="359">
        <f t="shared" si="20"/>
        <v>0</v>
      </c>
      <c r="AH27" s="359">
        <f t="shared" si="25"/>
        <v>0</v>
      </c>
      <c r="AI27" s="298">
        <f t="shared" si="26"/>
        <v>0</v>
      </c>
      <c r="AJ27" s="359">
        <f t="shared" si="27"/>
        <v>0</v>
      </c>
      <c r="AK27" s="298">
        <f t="shared" si="28"/>
        <v>0</v>
      </c>
      <c r="AL27" s="298">
        <f t="shared" si="29"/>
        <v>0</v>
      </c>
      <c r="AM27" s="298"/>
      <c r="AN27" s="298"/>
      <c r="AO27" s="298"/>
      <c r="AP27" s="298"/>
      <c r="AQ27" s="298"/>
    </row>
    <row r="28" spans="1:44" ht="15" x14ac:dyDescent="0.25">
      <c r="A28" s="338">
        <v>45558</v>
      </c>
      <c r="B28" s="312"/>
      <c r="C28" s="312"/>
      <c r="D28" s="339">
        <f t="shared" si="10"/>
        <v>0</v>
      </c>
      <c r="E28" s="340"/>
      <c r="F28" s="311"/>
      <c r="G28" s="339">
        <f t="shared" si="11"/>
        <v>0</v>
      </c>
      <c r="H28" s="341"/>
      <c r="I28" s="312"/>
      <c r="J28" s="339">
        <f t="shared" si="12"/>
        <v>0</v>
      </c>
      <c r="K28" s="342"/>
      <c r="L28" s="342"/>
      <c r="M28" s="342"/>
      <c r="N28" s="343">
        <f t="shared" si="13"/>
        <v>0</v>
      </c>
      <c r="O28" s="344"/>
      <c r="P28" s="298"/>
      <c r="Q28" s="298"/>
      <c r="R28" s="298"/>
      <c r="S28" s="298"/>
      <c r="T28" s="354">
        <f t="shared" si="14"/>
        <v>0</v>
      </c>
      <c r="U28" s="354">
        <f t="shared" si="14"/>
        <v>0</v>
      </c>
      <c r="V28" s="354">
        <f t="shared" si="21"/>
        <v>0</v>
      </c>
      <c r="W28" s="355">
        <f t="shared" si="15"/>
        <v>0</v>
      </c>
      <c r="X28" s="355">
        <f t="shared" si="15"/>
        <v>0</v>
      </c>
      <c r="Y28" s="355">
        <f t="shared" si="22"/>
        <v>0</v>
      </c>
      <c r="Z28" s="303">
        <f t="shared" si="16"/>
        <v>0</v>
      </c>
      <c r="AA28" s="303">
        <f t="shared" si="16"/>
        <v>0</v>
      </c>
      <c r="AB28" s="303">
        <f t="shared" si="23"/>
        <v>0</v>
      </c>
      <c r="AC28" s="302">
        <f t="shared" si="17"/>
        <v>0</v>
      </c>
      <c r="AD28" s="302">
        <f t="shared" si="18"/>
        <v>0</v>
      </c>
      <c r="AE28" s="304">
        <f t="shared" si="24"/>
        <v>0</v>
      </c>
      <c r="AF28" s="364">
        <f t="shared" si="19"/>
        <v>0</v>
      </c>
      <c r="AG28" s="359">
        <f t="shared" si="20"/>
        <v>0</v>
      </c>
      <c r="AH28" s="359">
        <f t="shared" si="25"/>
        <v>0</v>
      </c>
      <c r="AI28" s="298">
        <f t="shared" si="26"/>
        <v>0</v>
      </c>
      <c r="AJ28" s="359">
        <f t="shared" si="27"/>
        <v>0</v>
      </c>
      <c r="AK28" s="298">
        <f t="shared" si="28"/>
        <v>0</v>
      </c>
      <c r="AL28" s="298">
        <f t="shared" si="29"/>
        <v>0</v>
      </c>
      <c r="AM28" s="298"/>
      <c r="AN28" s="298"/>
      <c r="AO28" s="298"/>
      <c r="AP28" s="298"/>
      <c r="AQ28" s="298"/>
    </row>
    <row r="29" spans="1:44" ht="15" x14ac:dyDescent="0.25">
      <c r="A29" s="338">
        <v>45559</v>
      </c>
      <c r="B29" s="312"/>
      <c r="C29" s="312"/>
      <c r="D29" s="339">
        <f t="shared" si="10"/>
        <v>0</v>
      </c>
      <c r="E29" s="340"/>
      <c r="F29" s="311"/>
      <c r="G29" s="339">
        <f t="shared" si="11"/>
        <v>0</v>
      </c>
      <c r="H29" s="341"/>
      <c r="I29" s="312"/>
      <c r="J29" s="339">
        <f t="shared" si="12"/>
        <v>0</v>
      </c>
      <c r="K29" s="342"/>
      <c r="L29" s="342"/>
      <c r="M29" s="342"/>
      <c r="N29" s="343">
        <f t="shared" si="13"/>
        <v>0</v>
      </c>
      <c r="O29" s="344"/>
      <c r="P29" s="298"/>
      <c r="Q29" s="298"/>
      <c r="R29" s="298"/>
      <c r="S29" s="298"/>
      <c r="T29" s="354">
        <f t="shared" si="14"/>
        <v>0</v>
      </c>
      <c r="U29" s="354">
        <f t="shared" si="14"/>
        <v>0</v>
      </c>
      <c r="V29" s="354">
        <f t="shared" si="21"/>
        <v>0</v>
      </c>
      <c r="W29" s="355">
        <f t="shared" si="15"/>
        <v>0</v>
      </c>
      <c r="X29" s="355">
        <f t="shared" si="15"/>
        <v>0</v>
      </c>
      <c r="Y29" s="355">
        <f t="shared" si="22"/>
        <v>0</v>
      </c>
      <c r="Z29" s="303">
        <f t="shared" si="16"/>
        <v>0</v>
      </c>
      <c r="AA29" s="303">
        <f t="shared" si="16"/>
        <v>0</v>
      </c>
      <c r="AB29" s="303">
        <f t="shared" si="23"/>
        <v>0</v>
      </c>
      <c r="AC29" s="302">
        <f t="shared" si="17"/>
        <v>0</v>
      </c>
      <c r="AD29" s="302">
        <f t="shared" si="18"/>
        <v>0</v>
      </c>
      <c r="AE29" s="304">
        <f t="shared" si="24"/>
        <v>0</v>
      </c>
      <c r="AF29" s="364">
        <f t="shared" si="19"/>
        <v>0</v>
      </c>
      <c r="AG29" s="359">
        <f t="shared" si="20"/>
        <v>0</v>
      </c>
      <c r="AH29" s="359">
        <f t="shared" si="25"/>
        <v>0</v>
      </c>
      <c r="AI29" s="298">
        <f t="shared" si="26"/>
        <v>0</v>
      </c>
      <c r="AJ29" s="359">
        <f t="shared" si="27"/>
        <v>0</v>
      </c>
      <c r="AK29" s="298">
        <f t="shared" si="28"/>
        <v>0</v>
      </c>
      <c r="AL29" s="298">
        <f t="shared" si="29"/>
        <v>0</v>
      </c>
      <c r="AM29" s="298"/>
      <c r="AN29" s="298"/>
      <c r="AO29" s="298"/>
      <c r="AP29" s="298"/>
      <c r="AQ29" s="298"/>
    </row>
    <row r="30" spans="1:44" ht="15" x14ac:dyDescent="0.25">
      <c r="A30" s="338">
        <v>45560</v>
      </c>
      <c r="B30" s="312"/>
      <c r="C30" s="312"/>
      <c r="D30" s="339">
        <f t="shared" si="10"/>
        <v>0</v>
      </c>
      <c r="E30" s="340"/>
      <c r="F30" s="311"/>
      <c r="G30" s="339">
        <f t="shared" si="11"/>
        <v>0</v>
      </c>
      <c r="H30" s="341"/>
      <c r="I30" s="312"/>
      <c r="J30" s="339">
        <f t="shared" si="12"/>
        <v>0</v>
      </c>
      <c r="K30" s="342"/>
      <c r="L30" s="342"/>
      <c r="M30" s="342"/>
      <c r="N30" s="343">
        <f t="shared" si="13"/>
        <v>0</v>
      </c>
      <c r="O30" s="344"/>
      <c r="P30" s="298"/>
      <c r="Q30" s="298"/>
      <c r="R30" s="298"/>
      <c r="S30" s="298"/>
      <c r="T30" s="354">
        <f t="shared" si="14"/>
        <v>0</v>
      </c>
      <c r="U30" s="354">
        <f t="shared" si="14"/>
        <v>0</v>
      </c>
      <c r="V30" s="354">
        <f t="shared" si="21"/>
        <v>0</v>
      </c>
      <c r="W30" s="355">
        <f t="shared" si="15"/>
        <v>0</v>
      </c>
      <c r="X30" s="355">
        <f t="shared" si="15"/>
        <v>0</v>
      </c>
      <c r="Y30" s="355">
        <f t="shared" si="22"/>
        <v>0</v>
      </c>
      <c r="Z30" s="303">
        <f t="shared" si="16"/>
        <v>0</v>
      </c>
      <c r="AA30" s="303">
        <f t="shared" si="16"/>
        <v>0</v>
      </c>
      <c r="AB30" s="303">
        <f t="shared" si="23"/>
        <v>0</v>
      </c>
      <c r="AC30" s="302">
        <f t="shared" si="17"/>
        <v>0</v>
      </c>
      <c r="AD30" s="302">
        <f t="shared" si="18"/>
        <v>0</v>
      </c>
      <c r="AE30" s="304">
        <f t="shared" si="24"/>
        <v>0</v>
      </c>
      <c r="AF30" s="364">
        <f t="shared" si="19"/>
        <v>0</v>
      </c>
      <c r="AG30" s="359">
        <f t="shared" si="20"/>
        <v>0</v>
      </c>
      <c r="AH30" s="359">
        <f t="shared" si="25"/>
        <v>0</v>
      </c>
      <c r="AI30" s="298">
        <f t="shared" si="26"/>
        <v>0</v>
      </c>
      <c r="AJ30" s="359">
        <f t="shared" si="27"/>
        <v>0</v>
      </c>
      <c r="AK30" s="298">
        <f t="shared" si="28"/>
        <v>0</v>
      </c>
      <c r="AL30" s="298">
        <f t="shared" si="29"/>
        <v>0</v>
      </c>
      <c r="AM30" s="298"/>
      <c r="AN30" s="298"/>
      <c r="AO30" s="298"/>
      <c r="AP30" s="298"/>
      <c r="AQ30" s="298"/>
    </row>
    <row r="31" spans="1:44" ht="15" x14ac:dyDescent="0.25">
      <c r="A31" s="338">
        <v>45561</v>
      </c>
      <c r="B31" s="312"/>
      <c r="C31" s="312"/>
      <c r="D31" s="339">
        <f t="shared" si="10"/>
        <v>0</v>
      </c>
      <c r="E31" s="340"/>
      <c r="F31" s="311"/>
      <c r="G31" s="339">
        <f t="shared" si="11"/>
        <v>0</v>
      </c>
      <c r="H31" s="341"/>
      <c r="I31" s="312"/>
      <c r="J31" s="339">
        <f t="shared" si="12"/>
        <v>0</v>
      </c>
      <c r="K31" s="342"/>
      <c r="L31" s="342"/>
      <c r="M31" s="342"/>
      <c r="N31" s="343">
        <f t="shared" si="13"/>
        <v>0</v>
      </c>
      <c r="O31" s="344"/>
      <c r="P31" s="298"/>
      <c r="Q31" s="298"/>
      <c r="R31" s="298"/>
      <c r="S31" s="298"/>
      <c r="T31" s="354">
        <f t="shared" si="14"/>
        <v>0</v>
      </c>
      <c r="U31" s="354">
        <f t="shared" si="14"/>
        <v>0</v>
      </c>
      <c r="V31" s="354">
        <f t="shared" si="21"/>
        <v>0</v>
      </c>
      <c r="W31" s="355">
        <f t="shared" si="15"/>
        <v>0</v>
      </c>
      <c r="X31" s="355">
        <f t="shared" si="15"/>
        <v>0</v>
      </c>
      <c r="Y31" s="355">
        <f t="shared" si="22"/>
        <v>0</v>
      </c>
      <c r="Z31" s="303">
        <f t="shared" si="16"/>
        <v>0</v>
      </c>
      <c r="AA31" s="303">
        <f t="shared" si="16"/>
        <v>0</v>
      </c>
      <c r="AB31" s="303">
        <f t="shared" si="23"/>
        <v>0</v>
      </c>
      <c r="AC31" s="302">
        <f t="shared" si="17"/>
        <v>0</v>
      </c>
      <c r="AD31" s="302">
        <f t="shared" si="18"/>
        <v>0</v>
      </c>
      <c r="AE31" s="304">
        <f t="shared" si="24"/>
        <v>0</v>
      </c>
      <c r="AF31" s="364">
        <f t="shared" si="19"/>
        <v>0</v>
      </c>
      <c r="AG31" s="359">
        <f t="shared" si="20"/>
        <v>0</v>
      </c>
      <c r="AH31" s="359">
        <f t="shared" si="25"/>
        <v>0</v>
      </c>
      <c r="AI31" s="298">
        <f t="shared" si="26"/>
        <v>0</v>
      </c>
      <c r="AJ31" s="359">
        <f t="shared" si="27"/>
        <v>0</v>
      </c>
      <c r="AK31" s="298">
        <f t="shared" si="28"/>
        <v>0</v>
      </c>
      <c r="AL31" s="298">
        <f t="shared" si="29"/>
        <v>0</v>
      </c>
      <c r="AM31" s="298"/>
      <c r="AN31" s="298"/>
      <c r="AO31" s="298"/>
      <c r="AP31" s="298"/>
      <c r="AQ31" s="298"/>
    </row>
    <row r="32" spans="1:44" ht="15" x14ac:dyDescent="0.25">
      <c r="A32" s="338">
        <v>45562</v>
      </c>
      <c r="B32" s="312"/>
      <c r="C32" s="312"/>
      <c r="D32" s="339">
        <f t="shared" si="10"/>
        <v>0</v>
      </c>
      <c r="E32" s="340"/>
      <c r="F32" s="311"/>
      <c r="G32" s="339">
        <f t="shared" si="11"/>
        <v>0</v>
      </c>
      <c r="H32" s="341"/>
      <c r="I32" s="312"/>
      <c r="J32" s="339">
        <f t="shared" si="12"/>
        <v>0</v>
      </c>
      <c r="K32" s="342"/>
      <c r="L32" s="342"/>
      <c r="M32" s="342"/>
      <c r="N32" s="343">
        <f t="shared" si="13"/>
        <v>0</v>
      </c>
      <c r="O32" s="344"/>
      <c r="P32" s="298"/>
      <c r="Q32" s="298"/>
      <c r="R32" s="298"/>
      <c r="S32" s="298"/>
      <c r="T32" s="354">
        <f t="shared" si="14"/>
        <v>0</v>
      </c>
      <c r="U32" s="354">
        <f t="shared" si="14"/>
        <v>0</v>
      </c>
      <c r="V32" s="354">
        <f t="shared" si="21"/>
        <v>0</v>
      </c>
      <c r="W32" s="355">
        <f t="shared" si="15"/>
        <v>0</v>
      </c>
      <c r="X32" s="355">
        <f t="shared" si="15"/>
        <v>0</v>
      </c>
      <c r="Y32" s="355">
        <f t="shared" si="22"/>
        <v>0</v>
      </c>
      <c r="Z32" s="303">
        <f t="shared" si="16"/>
        <v>0</v>
      </c>
      <c r="AA32" s="303">
        <f t="shared" si="16"/>
        <v>0</v>
      </c>
      <c r="AB32" s="303">
        <f t="shared" si="23"/>
        <v>0</v>
      </c>
      <c r="AC32" s="302">
        <f t="shared" si="17"/>
        <v>0</v>
      </c>
      <c r="AD32" s="302">
        <f t="shared" si="18"/>
        <v>0</v>
      </c>
      <c r="AE32" s="304">
        <f t="shared" si="24"/>
        <v>0</v>
      </c>
      <c r="AF32" s="364">
        <f t="shared" si="19"/>
        <v>0</v>
      </c>
      <c r="AG32" s="359">
        <f t="shared" si="20"/>
        <v>0</v>
      </c>
      <c r="AH32" s="359">
        <f t="shared" si="25"/>
        <v>0</v>
      </c>
      <c r="AI32" s="298">
        <f t="shared" si="26"/>
        <v>0</v>
      </c>
      <c r="AJ32" s="359">
        <f t="shared" si="27"/>
        <v>0</v>
      </c>
      <c r="AK32" s="298">
        <f t="shared" si="28"/>
        <v>0</v>
      </c>
      <c r="AL32" s="298">
        <f t="shared" si="29"/>
        <v>0</v>
      </c>
      <c r="AM32" s="298"/>
      <c r="AN32" s="298"/>
      <c r="AO32" s="298"/>
      <c r="AP32" s="298"/>
      <c r="AQ32" s="298"/>
    </row>
    <row r="33" spans="1:43" ht="15" x14ac:dyDescent="0.25">
      <c r="A33" s="394">
        <v>45563</v>
      </c>
      <c r="B33" s="381"/>
      <c r="C33" s="381"/>
      <c r="D33" s="382"/>
      <c r="E33" s="383"/>
      <c r="F33" s="384"/>
      <c r="G33" s="382"/>
      <c r="H33" s="385"/>
      <c r="I33" s="381"/>
      <c r="J33" s="382"/>
      <c r="K33" s="386"/>
      <c r="L33" s="386"/>
      <c r="M33" s="386"/>
      <c r="N33" s="387"/>
      <c r="O33" s="388"/>
      <c r="P33" s="298"/>
      <c r="Q33" s="298"/>
      <c r="R33" s="298"/>
      <c r="S33" s="298"/>
      <c r="T33" s="354">
        <f t="shared" si="14"/>
        <v>0</v>
      </c>
      <c r="U33" s="354">
        <f t="shared" si="14"/>
        <v>0</v>
      </c>
      <c r="V33" s="354">
        <f t="shared" si="21"/>
        <v>0</v>
      </c>
      <c r="W33" s="355">
        <f t="shared" si="15"/>
        <v>0</v>
      </c>
      <c r="X33" s="355">
        <f t="shared" si="15"/>
        <v>0</v>
      </c>
      <c r="Y33" s="355">
        <f t="shared" si="22"/>
        <v>0</v>
      </c>
      <c r="Z33" s="303">
        <f t="shared" si="16"/>
        <v>0</v>
      </c>
      <c r="AA33" s="303">
        <f t="shared" si="16"/>
        <v>0</v>
      </c>
      <c r="AB33" s="303">
        <f t="shared" si="23"/>
        <v>0</v>
      </c>
      <c r="AC33" s="302">
        <f t="shared" si="17"/>
        <v>0</v>
      </c>
      <c r="AD33" s="302">
        <f t="shared" si="18"/>
        <v>0</v>
      </c>
      <c r="AE33" s="304">
        <f t="shared" si="24"/>
        <v>0</v>
      </c>
      <c r="AF33" s="364">
        <f t="shared" si="19"/>
        <v>0</v>
      </c>
      <c r="AG33" s="359">
        <f t="shared" si="20"/>
        <v>0</v>
      </c>
      <c r="AH33" s="359">
        <f t="shared" si="25"/>
        <v>0</v>
      </c>
      <c r="AI33" s="298">
        <f t="shared" si="26"/>
        <v>0</v>
      </c>
      <c r="AJ33" s="359">
        <f t="shared" si="27"/>
        <v>0</v>
      </c>
      <c r="AK33" s="298">
        <f t="shared" si="28"/>
        <v>0</v>
      </c>
      <c r="AL33" s="298">
        <f t="shared" si="29"/>
        <v>0</v>
      </c>
      <c r="AM33" s="298"/>
      <c r="AN33" s="298"/>
      <c r="AO33" s="298"/>
      <c r="AP33" s="298"/>
      <c r="AQ33" s="298"/>
    </row>
    <row r="34" spans="1:43" ht="15" x14ac:dyDescent="0.25">
      <c r="A34" s="394">
        <v>45564</v>
      </c>
      <c r="B34" s="381"/>
      <c r="C34" s="381"/>
      <c r="D34" s="382"/>
      <c r="E34" s="383"/>
      <c r="F34" s="384"/>
      <c r="G34" s="382"/>
      <c r="H34" s="385"/>
      <c r="I34" s="381"/>
      <c r="J34" s="382"/>
      <c r="K34" s="386"/>
      <c r="L34" s="386"/>
      <c r="M34" s="386"/>
      <c r="N34" s="387"/>
      <c r="O34" s="388"/>
      <c r="P34" s="298"/>
      <c r="Q34" s="298"/>
      <c r="R34" s="298"/>
      <c r="S34" s="298"/>
      <c r="T34" s="354">
        <f t="shared" si="14"/>
        <v>0</v>
      </c>
      <c r="U34" s="354">
        <f t="shared" si="14"/>
        <v>0</v>
      </c>
      <c r="V34" s="354">
        <f t="shared" si="21"/>
        <v>0</v>
      </c>
      <c r="W34" s="355">
        <f t="shared" si="15"/>
        <v>0</v>
      </c>
      <c r="X34" s="355">
        <f t="shared" si="15"/>
        <v>0</v>
      </c>
      <c r="Y34" s="355">
        <f t="shared" si="22"/>
        <v>0</v>
      </c>
      <c r="Z34" s="303">
        <f t="shared" si="16"/>
        <v>0</v>
      </c>
      <c r="AA34" s="303">
        <f t="shared" si="16"/>
        <v>0</v>
      </c>
      <c r="AB34" s="303">
        <f t="shared" si="23"/>
        <v>0</v>
      </c>
      <c r="AC34" s="302">
        <f t="shared" si="17"/>
        <v>0</v>
      </c>
      <c r="AD34" s="302">
        <f t="shared" si="18"/>
        <v>0</v>
      </c>
      <c r="AE34" s="304">
        <f t="shared" si="24"/>
        <v>0</v>
      </c>
      <c r="AF34" s="364">
        <f t="shared" si="19"/>
        <v>0</v>
      </c>
      <c r="AG34" s="359">
        <f t="shared" si="20"/>
        <v>0</v>
      </c>
      <c r="AH34" s="359">
        <f t="shared" si="25"/>
        <v>0</v>
      </c>
      <c r="AI34" s="298">
        <f t="shared" si="26"/>
        <v>0</v>
      </c>
      <c r="AJ34" s="359">
        <f t="shared" si="27"/>
        <v>0</v>
      </c>
      <c r="AK34" s="298">
        <f t="shared" si="28"/>
        <v>0</v>
      </c>
      <c r="AL34" s="298">
        <f t="shared" si="29"/>
        <v>0</v>
      </c>
      <c r="AM34" s="298"/>
      <c r="AN34" s="298"/>
      <c r="AO34" s="298"/>
      <c r="AP34" s="298"/>
      <c r="AQ34" s="298"/>
    </row>
    <row r="35" spans="1:43" ht="15" x14ac:dyDescent="0.25">
      <c r="A35" s="338">
        <v>45565</v>
      </c>
      <c r="B35" s="312"/>
      <c r="C35" s="312"/>
      <c r="D35" s="339">
        <f t="shared" si="10"/>
        <v>0</v>
      </c>
      <c r="E35" s="340"/>
      <c r="F35" s="311"/>
      <c r="G35" s="339">
        <f t="shared" si="11"/>
        <v>0</v>
      </c>
      <c r="H35" s="341"/>
      <c r="I35" s="312"/>
      <c r="J35" s="339">
        <f t="shared" si="12"/>
        <v>0</v>
      </c>
      <c r="K35" s="342"/>
      <c r="L35" s="342"/>
      <c r="M35" s="342"/>
      <c r="N35" s="343">
        <f t="shared" si="13"/>
        <v>0</v>
      </c>
      <c r="O35" s="344"/>
      <c r="P35" s="298"/>
      <c r="Q35" s="298"/>
      <c r="R35" s="298"/>
      <c r="S35" s="298"/>
      <c r="T35" s="354">
        <f t="shared" si="14"/>
        <v>0</v>
      </c>
      <c r="U35" s="354">
        <f t="shared" si="14"/>
        <v>0</v>
      </c>
      <c r="V35" s="354">
        <f t="shared" si="21"/>
        <v>0</v>
      </c>
      <c r="W35" s="355">
        <f t="shared" si="15"/>
        <v>0</v>
      </c>
      <c r="X35" s="355">
        <f t="shared" si="15"/>
        <v>0</v>
      </c>
      <c r="Y35" s="355">
        <f t="shared" si="22"/>
        <v>0</v>
      </c>
      <c r="Z35" s="303">
        <f t="shared" si="16"/>
        <v>0</v>
      </c>
      <c r="AA35" s="303">
        <f t="shared" si="16"/>
        <v>0</v>
      </c>
      <c r="AB35" s="303">
        <f t="shared" si="23"/>
        <v>0</v>
      </c>
      <c r="AC35" s="302">
        <f t="shared" si="17"/>
        <v>0</v>
      </c>
      <c r="AD35" s="302">
        <f t="shared" si="18"/>
        <v>0</v>
      </c>
      <c r="AE35" s="304">
        <f t="shared" si="24"/>
        <v>0</v>
      </c>
      <c r="AF35" s="364">
        <f t="shared" si="19"/>
        <v>0</v>
      </c>
      <c r="AG35" s="359">
        <f t="shared" si="20"/>
        <v>0</v>
      </c>
      <c r="AH35" s="359">
        <f t="shared" si="25"/>
        <v>0</v>
      </c>
      <c r="AI35" s="298">
        <f t="shared" si="26"/>
        <v>0</v>
      </c>
      <c r="AJ35" s="359">
        <f t="shared" si="27"/>
        <v>0</v>
      </c>
      <c r="AK35" s="298">
        <f t="shared" si="28"/>
        <v>0</v>
      </c>
      <c r="AL35" s="298">
        <f t="shared" si="29"/>
        <v>0</v>
      </c>
      <c r="AM35" s="298"/>
      <c r="AN35" s="298"/>
      <c r="AO35" s="298"/>
      <c r="AP35" s="298"/>
      <c r="AQ35" s="298"/>
    </row>
    <row r="36" spans="1:43" ht="14.25" x14ac:dyDescent="0.2">
      <c r="A36" s="338"/>
      <c r="B36" s="311"/>
      <c r="C36" s="311"/>
      <c r="D36" s="311"/>
      <c r="E36" s="311"/>
      <c r="F36" s="311"/>
      <c r="G36" s="311"/>
      <c r="H36" s="311"/>
      <c r="I36" s="311"/>
      <c r="J36" s="311"/>
      <c r="K36" s="316"/>
      <c r="L36" s="316"/>
      <c r="M36" s="316"/>
      <c r="N36" s="311"/>
      <c r="O36" s="317"/>
      <c r="P36" s="298"/>
      <c r="Q36" s="298"/>
      <c r="R36" s="298"/>
      <c r="S36" s="298"/>
      <c r="T36" s="354">
        <f t="shared" si="14"/>
        <v>0</v>
      </c>
      <c r="U36" s="354">
        <f t="shared" si="14"/>
        <v>0</v>
      </c>
      <c r="V36" s="354">
        <f t="shared" si="21"/>
        <v>0</v>
      </c>
      <c r="W36" s="355">
        <f t="shared" si="15"/>
        <v>0</v>
      </c>
      <c r="X36" s="355">
        <f t="shared" si="15"/>
        <v>0</v>
      </c>
      <c r="Y36" s="355">
        <f t="shared" si="22"/>
        <v>0</v>
      </c>
      <c r="Z36" s="303">
        <f t="shared" si="16"/>
        <v>0</v>
      </c>
      <c r="AA36" s="303">
        <f t="shared" si="16"/>
        <v>0</v>
      </c>
      <c r="AB36" s="303">
        <f t="shared" si="23"/>
        <v>0</v>
      </c>
      <c r="AC36" s="302">
        <f t="shared" si="17"/>
        <v>0</v>
      </c>
      <c r="AD36" s="302">
        <f t="shared" si="18"/>
        <v>0</v>
      </c>
      <c r="AE36" s="304">
        <f t="shared" si="24"/>
        <v>0</v>
      </c>
      <c r="AF36" s="364">
        <f t="shared" si="19"/>
        <v>0</v>
      </c>
      <c r="AG36" s="359">
        <f t="shared" si="20"/>
        <v>0</v>
      </c>
      <c r="AH36" s="359">
        <f t="shared" si="25"/>
        <v>0</v>
      </c>
      <c r="AI36" s="298">
        <f t="shared" si="26"/>
        <v>0</v>
      </c>
      <c r="AJ36" s="359">
        <f t="shared" si="27"/>
        <v>0</v>
      </c>
      <c r="AK36" s="298">
        <f t="shared" si="28"/>
        <v>0</v>
      </c>
      <c r="AL36" s="298">
        <f t="shared" si="29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4"/>
        <v>0</v>
      </c>
      <c r="U37" s="354">
        <f t="shared" si="14"/>
        <v>0</v>
      </c>
      <c r="V37" s="354">
        <f t="shared" si="21"/>
        <v>0</v>
      </c>
      <c r="W37" s="355">
        <f t="shared" si="15"/>
        <v>0</v>
      </c>
      <c r="X37" s="355">
        <f t="shared" si="15"/>
        <v>0</v>
      </c>
      <c r="Y37" s="355">
        <f t="shared" si="22"/>
        <v>0</v>
      </c>
      <c r="Z37" s="303">
        <f t="shared" si="16"/>
        <v>0</v>
      </c>
      <c r="AA37" s="303">
        <f t="shared" si="16"/>
        <v>0</v>
      </c>
      <c r="AB37" s="303">
        <f t="shared" si="23"/>
        <v>0</v>
      </c>
      <c r="AC37" s="302">
        <f t="shared" si="17"/>
        <v>0</v>
      </c>
      <c r="AD37" s="302">
        <f t="shared" si="18"/>
        <v>0</v>
      </c>
      <c r="AE37" s="304">
        <f t="shared" si="24"/>
        <v>0</v>
      </c>
      <c r="AF37" s="364">
        <f t="shared" si="19"/>
        <v>0</v>
      </c>
      <c r="AG37" s="359">
        <f t="shared" si="20"/>
        <v>0</v>
      </c>
      <c r="AH37" s="359">
        <f t="shared" si="25"/>
        <v>0</v>
      </c>
      <c r="AI37" s="298">
        <f t="shared" si="26"/>
        <v>0</v>
      </c>
      <c r="AJ37" s="359">
        <f t="shared" si="27"/>
        <v>0</v>
      </c>
      <c r="AK37" s="298">
        <f t="shared" si="28"/>
        <v>0</v>
      </c>
      <c r="AL37" s="298">
        <f t="shared" si="29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</sheetData>
  <pageMargins left="0.70866141732283472" right="0.51181102362204722" top="0.78740157480314965" bottom="0.78740157480314965" header="0.31496062992125984" footer="0.31496062992125984"/>
  <pageSetup paperSize="9" scale="84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8"/>
  <dimension ref="A1:R79"/>
  <sheetViews>
    <sheetView workbookViewId="0"/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6</v>
      </c>
      <c r="M1" s="65">
        <f>Junialt!M1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">
        <v>88</v>
      </c>
      <c r="C2" s="34"/>
      <c r="D2" s="35"/>
      <c r="E2" s="2"/>
      <c r="F2" s="2"/>
      <c r="H2" s="4" t="s">
        <v>4</v>
      </c>
      <c r="I2" s="64">
        <f>Junialt!I2</f>
        <v>10</v>
      </c>
      <c r="J2" s="2"/>
      <c r="K2" s="41" t="s">
        <v>5</v>
      </c>
      <c r="L2" s="69">
        <f>Junialt!L2</f>
        <v>0.3</v>
      </c>
      <c r="N2" s="8"/>
      <c r="O2" s="43" t="s">
        <v>6</v>
      </c>
      <c r="P2" s="52">
        <f>Junialt!Q73</f>
        <v>-519.20000000000005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Junialt!B3</f>
        <v xml:space="preserve">Max </v>
      </c>
      <c r="C3" s="34"/>
      <c r="D3" s="36"/>
      <c r="E3" s="2"/>
      <c r="F3" s="2"/>
      <c r="H3" s="4" t="s">
        <v>8</v>
      </c>
      <c r="I3" s="121">
        <f>Junialt!I3</f>
        <v>20</v>
      </c>
      <c r="J3" s="3"/>
      <c r="K3" s="41" t="s">
        <v>9</v>
      </c>
      <c r="L3" s="69">
        <f>Junialt!L3</f>
        <v>0.45</v>
      </c>
      <c r="N3" s="8"/>
      <c r="O3" s="43" t="s">
        <v>10</v>
      </c>
      <c r="P3" s="10">
        <f>SIGN(L9)*(DAY(L10)*24+HOUR(L10)+MINUTE(L10)/100)</f>
        <v>-328.5</v>
      </c>
    </row>
    <row r="4" spans="1:17" ht="16.149999999999999" customHeight="1" thickTop="1" thickBot="1" x14ac:dyDescent="0.25">
      <c r="A4" t="s">
        <v>11</v>
      </c>
      <c r="B4" s="37" t="s">
        <v>64</v>
      </c>
      <c r="C4"/>
      <c r="D4" s="38" t="str">
        <f>"" &amp;P4 &amp; " Arbeitsstunden"</f>
        <v>184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184</v>
      </c>
    </row>
    <row r="5" spans="1:17" ht="15.75" customHeight="1" thickBot="1" x14ac:dyDescent="0.25">
      <c r="A5" s="7" t="s">
        <v>15</v>
      </c>
      <c r="B5" s="49">
        <f>Junialt!B5</f>
        <v>2024</v>
      </c>
      <c r="C5" s="15"/>
      <c r="D5" s="38" t="str">
        <f>"bzw." &amp; G10 &amp; " Arbeitstage"</f>
        <v>bzw.23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-512.5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DATE(B5,7,1)</f>
        <v>45474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22.999999999999993</v>
      </c>
      <c r="H9" s="124">
        <f>TIME(INT(F9),(F9-INT(F9))*100,0)</f>
        <v>0.25</v>
      </c>
      <c r="I9" s="128">
        <f>ABS(P2)</f>
        <v>519.20000000000005</v>
      </c>
      <c r="J9" s="125">
        <f>TIME(INT(L1),(L1-INT(L1))*100,0)</f>
        <v>0.25</v>
      </c>
      <c r="K9" s="126">
        <f>SUM(B36:P36)+SUM(B68:Q68)</f>
        <v>7.9375</v>
      </c>
      <c r="L9" s="127">
        <f>K9+I10</f>
        <v>-13.701388888888889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-21.368055555555554</v>
      </c>
      <c r="Q9" s="47">
        <f>ABS(P2)</f>
        <v>519.20000000000005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23</v>
      </c>
      <c r="H10" s="99">
        <f>TIME(INT(F10),(F10-INT(F10))*100,0)</f>
        <v>0.375</v>
      </c>
      <c r="I10" s="100">
        <f>SIGN(P2)*(INT(I9/24)+TIME(INT(I9),(I9-INT(I9))*100,0))</f>
        <v>-21.638888888888889</v>
      </c>
      <c r="J10" s="101">
        <f>TIME(INT(M1),(M1-INT(M1))*100,0)</f>
        <v>0.83333333333333337</v>
      </c>
      <c r="K10" s="100">
        <f>ABS(K9)</f>
        <v>7.9375</v>
      </c>
      <c r="L10" s="102">
        <f>ABS(L9)</f>
        <v>13.701388888888889</v>
      </c>
      <c r="M10" s="110" t="e">
        <f>#REF!</f>
        <v>#REF!</v>
      </c>
      <c r="N10" s="112" t="e">
        <f>Q54</f>
        <v>#REF!</v>
      </c>
      <c r="O10" s="111">
        <f>ABS(P10)</f>
        <v>21.368055555555554</v>
      </c>
      <c r="P10" s="1">
        <f>IF(P9&gt;O9,O9,P9)</f>
        <v>-21.368055555555554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45474</v>
      </c>
      <c r="C11" s="16">
        <f t="shared" si="0"/>
        <v>45475</v>
      </c>
      <c r="D11" s="16">
        <f t="shared" si="0"/>
        <v>45476</v>
      </c>
      <c r="E11" s="16">
        <f t="shared" si="0"/>
        <v>45477</v>
      </c>
      <c r="F11" s="16">
        <f t="shared" si="0"/>
        <v>45478</v>
      </c>
      <c r="G11" s="16">
        <f t="shared" si="0"/>
        <v>45479</v>
      </c>
      <c r="H11" s="16">
        <f t="shared" si="0"/>
        <v>45480</v>
      </c>
      <c r="I11" s="16">
        <f t="shared" si="0"/>
        <v>45481</v>
      </c>
      <c r="J11" s="16">
        <f t="shared" si="0"/>
        <v>45482</v>
      </c>
      <c r="K11" s="16">
        <f t="shared" si="0"/>
        <v>45483</v>
      </c>
      <c r="L11" s="16">
        <f t="shared" si="0"/>
        <v>45484</v>
      </c>
      <c r="M11" s="16">
        <f t="shared" si="0"/>
        <v>45485</v>
      </c>
      <c r="N11" s="16">
        <f t="shared" si="0"/>
        <v>45486</v>
      </c>
      <c r="O11" s="16">
        <f t="shared" si="0"/>
        <v>45487</v>
      </c>
      <c r="P11" s="16">
        <f t="shared" si="0"/>
        <v>45488</v>
      </c>
      <c r="Q11" s="2"/>
    </row>
    <row r="12" spans="1:17" ht="16.149999999999999" customHeight="1" thickBot="1" x14ac:dyDescent="0.25">
      <c r="A12" s="6" t="s">
        <v>18</v>
      </c>
      <c r="B12" s="45">
        <f>B11</f>
        <v>45474</v>
      </c>
      <c r="C12" s="45">
        <f t="shared" ref="C12:P12" si="1">C11</f>
        <v>45475</v>
      </c>
      <c r="D12" s="45">
        <f t="shared" si="1"/>
        <v>45476</v>
      </c>
      <c r="E12" s="45">
        <f t="shared" si="1"/>
        <v>45477</v>
      </c>
      <c r="F12" s="45">
        <f t="shared" si="1"/>
        <v>45478</v>
      </c>
      <c r="G12" s="45">
        <f t="shared" si="1"/>
        <v>45479</v>
      </c>
      <c r="H12" s="45">
        <f t="shared" si="1"/>
        <v>45480</v>
      </c>
      <c r="I12" s="45">
        <f t="shared" si="1"/>
        <v>45481</v>
      </c>
      <c r="J12" s="45">
        <f t="shared" si="1"/>
        <v>45482</v>
      </c>
      <c r="K12" s="45">
        <f t="shared" si="1"/>
        <v>45483</v>
      </c>
      <c r="L12" s="45">
        <f t="shared" si="1"/>
        <v>45484</v>
      </c>
      <c r="M12" s="45">
        <f t="shared" si="1"/>
        <v>45485</v>
      </c>
      <c r="N12" s="45">
        <f t="shared" si="1"/>
        <v>45486</v>
      </c>
      <c r="O12" s="45">
        <f t="shared" si="1"/>
        <v>45487</v>
      </c>
      <c r="P12" s="45">
        <f t="shared" si="1"/>
        <v>45488</v>
      </c>
      <c r="Q12" s="2"/>
    </row>
    <row r="13" spans="1:17" ht="16.149999999999999" customHeight="1" x14ac:dyDescent="0.2">
      <c r="A13" s="6" t="s">
        <v>19</v>
      </c>
      <c r="B13" s="29">
        <v>7.1</v>
      </c>
      <c r="C13" s="29">
        <v>6.5</v>
      </c>
      <c r="D13" s="29">
        <v>7.15</v>
      </c>
      <c r="E13" s="29">
        <v>7</v>
      </c>
      <c r="F13" s="29">
        <v>7.15</v>
      </c>
      <c r="G13" s="29"/>
      <c r="H13" s="29"/>
      <c r="I13" s="29">
        <v>7.1</v>
      </c>
      <c r="J13" s="29">
        <v>7.1</v>
      </c>
      <c r="K13" s="29">
        <v>7</v>
      </c>
      <c r="L13" s="29">
        <v>7.1</v>
      </c>
      <c r="M13" s="29">
        <v>7.15</v>
      </c>
      <c r="N13" s="29"/>
      <c r="O13" s="29"/>
      <c r="P13" s="29">
        <v>7.1</v>
      </c>
      <c r="Q13" s="6"/>
    </row>
    <row r="14" spans="1:17" ht="16.149999999999999" customHeight="1" x14ac:dyDescent="0.2">
      <c r="A14" s="6" t="s">
        <v>20</v>
      </c>
      <c r="B14" s="29">
        <v>16.05</v>
      </c>
      <c r="C14" s="29">
        <v>15.5</v>
      </c>
      <c r="D14" s="29">
        <v>17.3</v>
      </c>
      <c r="E14" s="29">
        <v>17.399999999999999</v>
      </c>
      <c r="F14" s="29">
        <v>13.15</v>
      </c>
      <c r="G14" s="29"/>
      <c r="H14" s="29"/>
      <c r="I14" s="29">
        <v>17.05</v>
      </c>
      <c r="J14" s="29">
        <v>16.350000000000001</v>
      </c>
      <c r="K14" s="29">
        <v>16.05</v>
      </c>
      <c r="L14" s="29">
        <v>16.149999999999999</v>
      </c>
      <c r="M14" s="29">
        <v>13.15</v>
      </c>
      <c r="N14" s="29"/>
      <c r="O14" s="29"/>
      <c r="P14" s="29">
        <v>17.25</v>
      </c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v>0</v>
      </c>
      <c r="D15" s="68"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>
        <v>0.3</v>
      </c>
      <c r="C17" s="29">
        <v>0.3</v>
      </c>
      <c r="D17" s="29">
        <v>0.3</v>
      </c>
      <c r="E17" s="29">
        <v>0.3</v>
      </c>
      <c r="F17" s="29">
        <v>0</v>
      </c>
      <c r="G17" s="29"/>
      <c r="H17" s="29"/>
      <c r="I17" s="29">
        <v>0.3</v>
      </c>
      <c r="J17" s="29">
        <v>0.3</v>
      </c>
      <c r="K17" s="29">
        <v>0.3</v>
      </c>
      <c r="L17" s="29">
        <v>0.3</v>
      </c>
      <c r="M17" s="29">
        <v>0</v>
      </c>
      <c r="N17" s="29"/>
      <c r="O17" s="29"/>
      <c r="P17" s="29">
        <v>0.3</v>
      </c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8</v>
      </c>
      <c r="D19" s="18">
        <f t="shared" si="3"/>
        <v>8</v>
      </c>
      <c r="E19" s="18">
        <f t="shared" si="3"/>
        <v>8</v>
      </c>
      <c r="F19" s="18">
        <f t="shared" si="3"/>
        <v>8</v>
      </c>
      <c r="G19" s="18">
        <f t="shared" si="3"/>
        <v>0</v>
      </c>
      <c r="H19" s="18">
        <f t="shared" si="3"/>
        <v>0</v>
      </c>
      <c r="I19" s="18">
        <f t="shared" si="3"/>
        <v>8</v>
      </c>
      <c r="J19" s="18">
        <f t="shared" si="3"/>
        <v>8</v>
      </c>
      <c r="K19" s="18">
        <f t="shared" si="3"/>
        <v>8</v>
      </c>
      <c r="L19" s="18">
        <f t="shared" si="3"/>
        <v>8</v>
      </c>
      <c r="M19" s="18">
        <f t="shared" si="3"/>
        <v>8</v>
      </c>
      <c r="N19" s="18">
        <f t="shared" si="3"/>
        <v>0</v>
      </c>
      <c r="O19" s="18">
        <f t="shared" si="3"/>
        <v>0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0.2986111111111111</v>
      </c>
      <c r="C23" s="20">
        <f t="shared" si="7"/>
        <v>0.28472222222222221</v>
      </c>
      <c r="D23" s="20">
        <f t="shared" si="7"/>
        <v>0.30208333333333331</v>
      </c>
      <c r="E23" s="20">
        <f t="shared" si="7"/>
        <v>0.29166666666666669</v>
      </c>
      <c r="F23" s="21">
        <f t="shared" si="7"/>
        <v>0.30208333333333331</v>
      </c>
      <c r="G23" s="20">
        <f t="shared" si="7"/>
        <v>0</v>
      </c>
      <c r="H23" s="20">
        <f t="shared" si="7"/>
        <v>0</v>
      </c>
      <c r="I23" s="20">
        <f t="shared" si="7"/>
        <v>0.2986111111111111</v>
      </c>
      <c r="J23" s="20">
        <f t="shared" si="7"/>
        <v>0.2986111111111111</v>
      </c>
      <c r="K23" s="20">
        <f t="shared" si="7"/>
        <v>0.29166666666666669</v>
      </c>
      <c r="L23" s="20">
        <f t="shared" si="7"/>
        <v>0.2986111111111111</v>
      </c>
      <c r="M23" s="20">
        <f t="shared" si="7"/>
        <v>0.30208333333333331</v>
      </c>
      <c r="N23" s="20">
        <f t="shared" si="7"/>
        <v>0</v>
      </c>
      <c r="O23" s="20">
        <f t="shared" si="7"/>
        <v>0</v>
      </c>
      <c r="P23" s="20">
        <f t="shared" si="7"/>
        <v>0.2986111111111111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0.2986111111111111</v>
      </c>
      <c r="C24" s="56">
        <f>IF(C23&lt;$J$9,$J$9,C23)</f>
        <v>0.28472222222222221</v>
      </c>
      <c r="D24" s="56">
        <f t="shared" ref="D24:P24" si="8">IF(AND(D23&gt;0,D23&lt;$J$9),$J$9,D23)</f>
        <v>0.30208333333333331</v>
      </c>
      <c r="E24" s="56">
        <f t="shared" si="8"/>
        <v>0.29166666666666669</v>
      </c>
      <c r="F24" s="56">
        <f t="shared" si="8"/>
        <v>0.30208333333333331</v>
      </c>
      <c r="G24" s="56">
        <f t="shared" si="8"/>
        <v>0</v>
      </c>
      <c r="H24" s="56">
        <f t="shared" si="8"/>
        <v>0</v>
      </c>
      <c r="I24" s="56">
        <f t="shared" si="8"/>
        <v>0.2986111111111111</v>
      </c>
      <c r="J24" s="56">
        <f t="shared" si="8"/>
        <v>0.2986111111111111</v>
      </c>
      <c r="K24" s="56">
        <f t="shared" si="8"/>
        <v>0.29166666666666669</v>
      </c>
      <c r="L24" s="56">
        <f t="shared" si="8"/>
        <v>0.2986111111111111</v>
      </c>
      <c r="M24" s="56">
        <f t="shared" si="8"/>
        <v>0.30208333333333331</v>
      </c>
      <c r="N24" s="56">
        <f t="shared" si="8"/>
        <v>0</v>
      </c>
      <c r="O24" s="56">
        <f t="shared" si="8"/>
        <v>0</v>
      </c>
      <c r="P24" s="56">
        <f t="shared" si="8"/>
        <v>0.2986111111111111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0.67013888888888884</v>
      </c>
      <c r="C25" s="20">
        <f t="shared" si="9"/>
        <v>0.65972222222222221</v>
      </c>
      <c r="D25" s="20">
        <f t="shared" si="9"/>
        <v>0.72916666666666663</v>
      </c>
      <c r="E25" s="20">
        <f t="shared" si="9"/>
        <v>0.73611111111111116</v>
      </c>
      <c r="F25" s="20">
        <f t="shared" si="9"/>
        <v>0.55208333333333337</v>
      </c>
      <c r="G25" s="20">
        <f t="shared" si="9"/>
        <v>0</v>
      </c>
      <c r="H25" s="20">
        <f t="shared" si="9"/>
        <v>0</v>
      </c>
      <c r="I25" s="20">
        <f t="shared" si="9"/>
        <v>0.71180555555555547</v>
      </c>
      <c r="J25" s="20">
        <f t="shared" si="9"/>
        <v>0.69097222222222221</v>
      </c>
      <c r="K25" s="20">
        <f t="shared" si="9"/>
        <v>0.67013888888888884</v>
      </c>
      <c r="L25" s="20">
        <f t="shared" si="9"/>
        <v>0.67708333333333337</v>
      </c>
      <c r="M25" s="20">
        <f t="shared" si="9"/>
        <v>0.55208333333333337</v>
      </c>
      <c r="N25" s="20">
        <f t="shared" si="9"/>
        <v>0</v>
      </c>
      <c r="O25" s="20">
        <f t="shared" si="9"/>
        <v>0</v>
      </c>
      <c r="P25" s="20">
        <f t="shared" si="9"/>
        <v>0.72569444444444453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0.67013888888888884</v>
      </c>
      <c r="C26" s="56">
        <f t="shared" si="10"/>
        <v>0.65972222222222221</v>
      </c>
      <c r="D26" s="56">
        <f t="shared" si="10"/>
        <v>0.72916666666666663</v>
      </c>
      <c r="E26" s="56">
        <f t="shared" si="10"/>
        <v>0.73611111111111116</v>
      </c>
      <c r="F26" s="56">
        <f t="shared" si="10"/>
        <v>0.55208333333333337</v>
      </c>
      <c r="G26" s="56">
        <f t="shared" si="10"/>
        <v>0</v>
      </c>
      <c r="H26" s="56">
        <f t="shared" si="10"/>
        <v>0</v>
      </c>
      <c r="I26" s="56">
        <f t="shared" si="10"/>
        <v>0.71180555555555547</v>
      </c>
      <c r="J26" s="56">
        <f t="shared" si="10"/>
        <v>0.69097222222222221</v>
      </c>
      <c r="K26" s="56">
        <f t="shared" si="10"/>
        <v>0.67013888888888884</v>
      </c>
      <c r="L26" s="56">
        <f t="shared" si="10"/>
        <v>0.67708333333333337</v>
      </c>
      <c r="M26" s="56">
        <f t="shared" si="10"/>
        <v>0.55208333333333337</v>
      </c>
      <c r="N26" s="56">
        <f t="shared" si="10"/>
        <v>0</v>
      </c>
      <c r="O26" s="56">
        <f t="shared" si="10"/>
        <v>0</v>
      </c>
      <c r="P26" s="56">
        <f t="shared" si="10"/>
        <v>0.72569444444444453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2.0833333333333332E-2</v>
      </c>
      <c r="C28" s="20">
        <f>TIME(INT(C17),(C17-INT(C17))*100,0)+TIME(INT(C18),(C18-INT(C18))*100,0)</f>
        <v>2.0833333333333332E-2</v>
      </c>
      <c r="D28" s="20">
        <f>TIME(INT(D17),(D17-INT(D17))*100,0)+TIME(INT(D18),(D18-INT(D18))*100,0)</f>
        <v>2.0833333333333332E-2</v>
      </c>
      <c r="E28" s="20">
        <f t="shared" ref="E28:P28" si="12">TIME(INT(E17),(E17-INT(E17))*100,0)+TIME(INT(E18),(E18-INT(E18))*100,0)</f>
        <v>2.0833333333333332E-2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2.0833333333333332E-2</v>
      </c>
      <c r="J28" s="20">
        <f t="shared" si="12"/>
        <v>2.0833333333333332E-2</v>
      </c>
      <c r="K28" s="20">
        <f t="shared" si="12"/>
        <v>2.0833333333333332E-2</v>
      </c>
      <c r="L28" s="20">
        <f t="shared" si="12"/>
        <v>2.0833333333333332E-2</v>
      </c>
      <c r="M28" s="20">
        <f t="shared" si="12"/>
        <v>0</v>
      </c>
      <c r="N28" s="20">
        <f t="shared" si="12"/>
        <v>0</v>
      </c>
      <c r="O28" s="20">
        <f t="shared" si="12"/>
        <v>0</v>
      </c>
      <c r="P28" s="20">
        <f t="shared" si="12"/>
        <v>2.0833333333333332E-2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0.33333333333333331</v>
      </c>
      <c r="D29" s="20">
        <f t="shared" si="13"/>
        <v>0.33333333333333331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</v>
      </c>
      <c r="H29" s="20">
        <f t="shared" si="13"/>
        <v>0</v>
      </c>
      <c r="I29" s="20">
        <f t="shared" si="13"/>
        <v>0.33333333333333331</v>
      </c>
      <c r="J29" s="20">
        <f t="shared" si="13"/>
        <v>0.33333333333333331</v>
      </c>
      <c r="K29" s="20">
        <f t="shared" si="13"/>
        <v>0.33333333333333331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</v>
      </c>
      <c r="O29" s="20">
        <f t="shared" si="13"/>
        <v>0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4">C30+D29</f>
        <v>1</v>
      </c>
      <c r="E30" s="22">
        <f t="shared" si="14"/>
        <v>1.3333333333333333</v>
      </c>
      <c r="F30" s="22">
        <f t="shared" si="14"/>
        <v>1.6666666666666665</v>
      </c>
      <c r="G30" s="22">
        <f t="shared" si="14"/>
        <v>1.6666666666666665</v>
      </c>
      <c r="H30" s="22">
        <f t="shared" si="14"/>
        <v>1.6666666666666665</v>
      </c>
      <c r="I30" s="22">
        <f t="shared" si="14"/>
        <v>1.9999999999999998</v>
      </c>
      <c r="J30" s="22">
        <f t="shared" si="14"/>
        <v>2.333333333333333</v>
      </c>
      <c r="K30" s="22">
        <f t="shared" si="14"/>
        <v>2.6666666666666665</v>
      </c>
      <c r="L30" s="22">
        <f t="shared" si="14"/>
        <v>3</v>
      </c>
      <c r="M30" s="22">
        <f t="shared" si="14"/>
        <v>3.3333333333333335</v>
      </c>
      <c r="N30" s="22">
        <f t="shared" si="14"/>
        <v>3.3333333333333335</v>
      </c>
      <c r="O30" s="22">
        <f t="shared" si="14"/>
        <v>3.3333333333333335</v>
      </c>
      <c r="P30" s="66">
        <f t="shared" si="14"/>
        <v>3.666666666666667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0.37152777777777773</v>
      </c>
      <c r="C31" s="22">
        <f>C26-C24</f>
        <v>0.375</v>
      </c>
      <c r="D31" s="22">
        <f>D26-D24</f>
        <v>0.42708333333333331</v>
      </c>
      <c r="E31" s="22">
        <f t="shared" ref="E31:P31" si="15">E26-E24</f>
        <v>0.44444444444444448</v>
      </c>
      <c r="F31" s="22">
        <f t="shared" si="15"/>
        <v>0.25000000000000006</v>
      </c>
      <c r="G31" s="22">
        <f t="shared" si="15"/>
        <v>0</v>
      </c>
      <c r="H31" s="22">
        <f t="shared" si="15"/>
        <v>0</v>
      </c>
      <c r="I31" s="22">
        <f t="shared" si="15"/>
        <v>0.41319444444444436</v>
      </c>
      <c r="J31" s="22">
        <f t="shared" si="15"/>
        <v>0.3923611111111111</v>
      </c>
      <c r="K31" s="22">
        <f t="shared" si="15"/>
        <v>0.37847222222222215</v>
      </c>
      <c r="L31" s="22">
        <f t="shared" si="15"/>
        <v>0.37847222222222227</v>
      </c>
      <c r="M31" s="22">
        <f t="shared" si="15"/>
        <v>0.25000000000000006</v>
      </c>
      <c r="N31" s="22">
        <f t="shared" si="15"/>
        <v>0</v>
      </c>
      <c r="O31" s="22">
        <f t="shared" si="15"/>
        <v>0</v>
      </c>
      <c r="P31" s="22">
        <f t="shared" si="15"/>
        <v>0.42708333333333343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2.0833333333333332E-2</v>
      </c>
      <c r="C32" s="74">
        <f t="shared" si="16"/>
        <v>2.0833333333333332E-2</v>
      </c>
      <c r="D32" s="74">
        <f t="shared" si="16"/>
        <v>3.125E-2</v>
      </c>
      <c r="E32" s="74">
        <f t="shared" si="16"/>
        <v>3.125E-2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3.125E-2</v>
      </c>
      <c r="J32" s="74">
        <f t="shared" si="16"/>
        <v>2.0833333333333332E-2</v>
      </c>
      <c r="K32" s="74">
        <f t="shared" si="16"/>
        <v>2.0833333333333332E-2</v>
      </c>
      <c r="L32" s="74">
        <f t="shared" si="16"/>
        <v>2.0833333333333332E-2</v>
      </c>
      <c r="M32" s="74">
        <f t="shared" si="16"/>
        <v>0</v>
      </c>
      <c r="N32" s="74">
        <f t="shared" si="16"/>
        <v>0</v>
      </c>
      <c r="O32" s="74">
        <f t="shared" si="16"/>
        <v>0</v>
      </c>
      <c r="P32" s="74">
        <f t="shared" si="16"/>
        <v>3.125E-2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0.3</v>
      </c>
      <c r="C33" s="75">
        <f t="shared" si="17"/>
        <v>0.3</v>
      </c>
      <c r="D33" s="75">
        <f t="shared" si="17"/>
        <v>0.45</v>
      </c>
      <c r="E33" s="75">
        <f t="shared" si="17"/>
        <v>0.45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0.45</v>
      </c>
      <c r="J33" s="75">
        <f t="shared" si="17"/>
        <v>0.3</v>
      </c>
      <c r="K33" s="75">
        <f t="shared" si="17"/>
        <v>0.3</v>
      </c>
      <c r="L33" s="75">
        <f t="shared" si="17"/>
        <v>0.3</v>
      </c>
      <c r="M33" s="75">
        <f t="shared" si="17"/>
        <v>0</v>
      </c>
      <c r="N33" s="75">
        <f t="shared" si="17"/>
        <v>0</v>
      </c>
      <c r="O33" s="75">
        <f t="shared" si="17"/>
        <v>0</v>
      </c>
      <c r="P33" s="75">
        <f t="shared" si="17"/>
        <v>0.45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2.0833333333333332E-2</v>
      </c>
      <c r="C34" s="76">
        <f t="shared" ref="C34:P34" si="18">TIME(INT(C33),(C33-INT(C33))*100,0)</f>
        <v>2.0833333333333332E-2</v>
      </c>
      <c r="D34" s="76">
        <f t="shared" si="18"/>
        <v>3.125E-2</v>
      </c>
      <c r="E34" s="76">
        <f t="shared" si="18"/>
        <v>3.125E-2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3.125E-2</v>
      </c>
      <c r="J34" s="76">
        <f t="shared" si="18"/>
        <v>2.0833333333333332E-2</v>
      </c>
      <c r="K34" s="76">
        <f t="shared" si="18"/>
        <v>2.0833333333333332E-2</v>
      </c>
      <c r="L34" s="76">
        <f t="shared" si="18"/>
        <v>2.0833333333333332E-2</v>
      </c>
      <c r="M34" s="76">
        <f t="shared" si="18"/>
        <v>0</v>
      </c>
      <c r="N34" s="76">
        <f t="shared" si="18"/>
        <v>0</v>
      </c>
      <c r="O34" s="76">
        <f t="shared" si="18"/>
        <v>0</v>
      </c>
      <c r="P34" s="76">
        <f t="shared" si="18"/>
        <v>3.125E-2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0.35069444444444442</v>
      </c>
      <c r="C35" s="22">
        <f t="shared" ref="C35:P35" si="19">IF(C20=1,0,IF(C26&gt;C24,C26-C24-C34+C27,C27))</f>
        <v>0.35416666666666669</v>
      </c>
      <c r="D35" s="22">
        <f t="shared" si="19"/>
        <v>0.39583333333333331</v>
      </c>
      <c r="E35" s="22">
        <f t="shared" si="19"/>
        <v>0.41319444444444448</v>
      </c>
      <c r="F35" s="22">
        <f t="shared" si="19"/>
        <v>0.25000000000000006</v>
      </c>
      <c r="G35" s="22">
        <f t="shared" si="19"/>
        <v>0</v>
      </c>
      <c r="H35" s="22">
        <f t="shared" si="19"/>
        <v>0</v>
      </c>
      <c r="I35" s="22">
        <f t="shared" si="19"/>
        <v>0.38194444444444436</v>
      </c>
      <c r="J35" s="22">
        <f t="shared" si="19"/>
        <v>0.37152777777777779</v>
      </c>
      <c r="K35" s="22">
        <f t="shared" si="19"/>
        <v>0.35763888888888884</v>
      </c>
      <c r="L35" s="22">
        <f t="shared" si="19"/>
        <v>0.35763888888888895</v>
      </c>
      <c r="M35" s="22">
        <f t="shared" si="19"/>
        <v>0.25000000000000006</v>
      </c>
      <c r="N35" s="22">
        <f t="shared" si="19"/>
        <v>0</v>
      </c>
      <c r="O35" s="22">
        <f t="shared" si="19"/>
        <v>0</v>
      </c>
      <c r="P35" s="22">
        <f t="shared" si="19"/>
        <v>0.39583333333333343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0.35069444444444442</v>
      </c>
      <c r="C36" s="57">
        <f t="shared" si="20"/>
        <v>0.35416666666666669</v>
      </c>
      <c r="D36" s="57">
        <f t="shared" si="20"/>
        <v>0.39583333333333331</v>
      </c>
      <c r="E36" s="57">
        <f t="shared" si="20"/>
        <v>0.41319444444444448</v>
      </c>
      <c r="F36" s="57">
        <f t="shared" si="20"/>
        <v>0.25000000000000006</v>
      </c>
      <c r="G36" s="57">
        <f t="shared" si="20"/>
        <v>0</v>
      </c>
      <c r="H36" s="57">
        <f t="shared" si="20"/>
        <v>0</v>
      </c>
      <c r="I36" s="57">
        <f t="shared" si="20"/>
        <v>0.38194444444444436</v>
      </c>
      <c r="J36" s="57">
        <f t="shared" si="20"/>
        <v>0.37152777777777779</v>
      </c>
      <c r="K36" s="57">
        <f t="shared" si="20"/>
        <v>0.35763888888888884</v>
      </c>
      <c r="L36" s="57">
        <f t="shared" si="20"/>
        <v>0.35763888888888895</v>
      </c>
      <c r="M36" s="57">
        <f t="shared" si="20"/>
        <v>0.25000000000000006</v>
      </c>
      <c r="N36" s="57">
        <f t="shared" si="20"/>
        <v>0</v>
      </c>
      <c r="O36" s="57">
        <f t="shared" si="20"/>
        <v>0</v>
      </c>
      <c r="P36" s="57">
        <f t="shared" si="20"/>
        <v>0.39583333333333343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8.25</v>
      </c>
      <c r="C37" s="25">
        <f t="shared" ref="C37:P37" si="21">HOUR(C36)+MINUTE(C36)/100</f>
        <v>8.3000000000000007</v>
      </c>
      <c r="D37" s="25">
        <f t="shared" si="21"/>
        <v>9.3000000000000007</v>
      </c>
      <c r="E37" s="25">
        <f t="shared" si="21"/>
        <v>9.5500000000000007</v>
      </c>
      <c r="F37" s="25">
        <f t="shared" si="21"/>
        <v>6</v>
      </c>
      <c r="G37" s="25">
        <f t="shared" si="21"/>
        <v>0</v>
      </c>
      <c r="H37" s="25">
        <f t="shared" si="21"/>
        <v>0</v>
      </c>
      <c r="I37" s="25">
        <f t="shared" si="21"/>
        <v>9.1</v>
      </c>
      <c r="J37" s="25">
        <f t="shared" si="21"/>
        <v>8.5500000000000007</v>
      </c>
      <c r="K37" s="25">
        <f t="shared" si="21"/>
        <v>8.35</v>
      </c>
      <c r="L37" s="25">
        <f t="shared" si="21"/>
        <v>8.35</v>
      </c>
      <c r="M37" s="25">
        <f t="shared" si="21"/>
        <v>6</v>
      </c>
      <c r="N37" s="25">
        <f t="shared" si="21"/>
        <v>0</v>
      </c>
      <c r="O37" s="25">
        <f t="shared" si="21"/>
        <v>0</v>
      </c>
      <c r="P37" s="25">
        <f t="shared" si="21"/>
        <v>9.3000000000000007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1.7361111111111105E-2</v>
      </c>
      <c r="C38" s="22">
        <f t="shared" si="22"/>
        <v>2.083333333333337E-2</v>
      </c>
      <c r="D38" s="22">
        <f t="shared" si="22"/>
        <v>6.25E-2</v>
      </c>
      <c r="E38" s="22">
        <f t="shared" si="22"/>
        <v>7.986111111111116E-2</v>
      </c>
      <c r="F38" s="22">
        <f t="shared" si="22"/>
        <v>-8.3333333333333259E-2</v>
      </c>
      <c r="G38" s="22">
        <f t="shared" si="22"/>
        <v>0</v>
      </c>
      <c r="H38" s="22">
        <f t="shared" si="22"/>
        <v>0</v>
      </c>
      <c r="I38" s="22">
        <f t="shared" si="22"/>
        <v>4.8611111111111049E-2</v>
      </c>
      <c r="J38" s="22">
        <f t="shared" si="22"/>
        <v>3.8194444444444475E-2</v>
      </c>
      <c r="K38" s="22">
        <f t="shared" si="22"/>
        <v>2.4305555555555525E-2</v>
      </c>
      <c r="L38" s="22">
        <f t="shared" si="22"/>
        <v>2.4305555555555636E-2</v>
      </c>
      <c r="M38" s="22">
        <f t="shared" si="22"/>
        <v>-8.3333333333333259E-2</v>
      </c>
      <c r="N38" s="22">
        <f t="shared" si="22"/>
        <v>0</v>
      </c>
      <c r="O38" s="22">
        <f t="shared" si="22"/>
        <v>0</v>
      </c>
      <c r="P38" s="22">
        <f t="shared" si="22"/>
        <v>6.2500000000000111E-2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0.25</v>
      </c>
      <c r="C39" s="26">
        <f t="shared" ref="C39:P39" si="23">SIGN(C38)*(HOUR(ABS(C38))+MINUTE(ABS(C38))/100)</f>
        <v>0.3</v>
      </c>
      <c r="D39" s="26">
        <f t="shared" si="23"/>
        <v>1.3</v>
      </c>
      <c r="E39" s="26">
        <f t="shared" si="23"/>
        <v>1.55</v>
      </c>
      <c r="F39" s="26">
        <f t="shared" si="23"/>
        <v>-2</v>
      </c>
      <c r="G39" s="26">
        <f t="shared" si="23"/>
        <v>0</v>
      </c>
      <c r="H39" s="26">
        <f t="shared" si="23"/>
        <v>0</v>
      </c>
      <c r="I39" s="26">
        <f t="shared" si="23"/>
        <v>1.1000000000000001</v>
      </c>
      <c r="J39" s="26">
        <f t="shared" si="23"/>
        <v>0.55000000000000004</v>
      </c>
      <c r="K39" s="26">
        <f t="shared" si="23"/>
        <v>0.35</v>
      </c>
      <c r="L39" s="26">
        <f t="shared" si="23"/>
        <v>0.35</v>
      </c>
      <c r="M39" s="26">
        <f t="shared" si="23"/>
        <v>-2</v>
      </c>
      <c r="N39" s="26">
        <f t="shared" si="23"/>
        <v>0</v>
      </c>
      <c r="O39" s="26">
        <f t="shared" si="23"/>
        <v>0</v>
      </c>
      <c r="P39" s="27">
        <f t="shared" si="23"/>
        <v>1.3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-21.621527777777779</v>
      </c>
      <c r="C40" s="22">
        <f t="shared" ref="C40:P40" si="24">C38+B40</f>
        <v>-21.600694444444446</v>
      </c>
      <c r="D40" s="22">
        <f t="shared" si="24"/>
        <v>-21.538194444444446</v>
      </c>
      <c r="E40" s="22">
        <f t="shared" si="24"/>
        <v>-21.458333333333336</v>
      </c>
      <c r="F40" s="22">
        <f t="shared" si="24"/>
        <v>-21.541666666666668</v>
      </c>
      <c r="G40" s="22">
        <f t="shared" si="24"/>
        <v>-21.541666666666668</v>
      </c>
      <c r="H40" s="22">
        <f t="shared" si="24"/>
        <v>-21.541666666666668</v>
      </c>
      <c r="I40" s="22">
        <f t="shared" si="24"/>
        <v>-21.493055555555557</v>
      </c>
      <c r="J40" s="22">
        <f t="shared" si="24"/>
        <v>-21.454861111111114</v>
      </c>
      <c r="K40" s="22">
        <f t="shared" si="24"/>
        <v>-21.430555555555557</v>
      </c>
      <c r="L40" s="22">
        <f t="shared" si="24"/>
        <v>-21.40625</v>
      </c>
      <c r="M40" s="22">
        <f t="shared" si="24"/>
        <v>-21.489583333333332</v>
      </c>
      <c r="N40" s="22">
        <f t="shared" si="24"/>
        <v>-21.489583333333332</v>
      </c>
      <c r="O40" s="22">
        <f t="shared" si="24"/>
        <v>-21.489583333333332</v>
      </c>
      <c r="P40" s="66">
        <f t="shared" si="24"/>
        <v>-21.427083333333332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-518.54999999999995</v>
      </c>
      <c r="C41" s="28">
        <f t="shared" ref="C41:P41" si="25">SIGN(C40)*(DAY(ABS(C40))*24+HOUR(ABS(C40))+MINUTE(ABS(C40))/100)</f>
        <v>-518.25</v>
      </c>
      <c r="D41" s="28">
        <f t="shared" si="25"/>
        <v>-516.54999999999995</v>
      </c>
      <c r="E41" s="28">
        <f t="shared" si="25"/>
        <v>-515</v>
      </c>
      <c r="F41" s="28">
        <f t="shared" si="25"/>
        <v>-517</v>
      </c>
      <c r="G41" s="28">
        <f t="shared" si="25"/>
        <v>-517</v>
      </c>
      <c r="H41" s="28">
        <f t="shared" si="25"/>
        <v>-517</v>
      </c>
      <c r="I41" s="28">
        <f t="shared" si="25"/>
        <v>-515.5</v>
      </c>
      <c r="J41" s="28">
        <f t="shared" si="25"/>
        <v>-514.54999999999995</v>
      </c>
      <c r="K41" s="28">
        <f t="shared" si="25"/>
        <v>-514.20000000000005</v>
      </c>
      <c r="L41" s="28">
        <f t="shared" si="25"/>
        <v>-513.45000000000005</v>
      </c>
      <c r="M41" s="28">
        <f t="shared" si="25"/>
        <v>-515.45000000000005</v>
      </c>
      <c r="N41" s="28">
        <f t="shared" si="25"/>
        <v>-515.45000000000005</v>
      </c>
      <c r="O41" s="28">
        <f t="shared" si="25"/>
        <v>-515.45000000000005</v>
      </c>
      <c r="P41" s="28">
        <f t="shared" si="25"/>
        <v>-514.15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45489</v>
      </c>
      <c r="C43" s="16">
        <f t="shared" si="27"/>
        <v>45490</v>
      </c>
      <c r="D43" s="16">
        <f t="shared" si="27"/>
        <v>45491</v>
      </c>
      <c r="E43" s="16">
        <f t="shared" si="27"/>
        <v>45492</v>
      </c>
      <c r="F43" s="16">
        <f t="shared" si="27"/>
        <v>45493</v>
      </c>
      <c r="G43" s="16">
        <f t="shared" si="27"/>
        <v>45494</v>
      </c>
      <c r="H43" s="16">
        <f t="shared" si="27"/>
        <v>45495</v>
      </c>
      <c r="I43" s="16">
        <f t="shared" si="27"/>
        <v>45496</v>
      </c>
      <c r="J43" s="16">
        <f t="shared" si="27"/>
        <v>45497</v>
      </c>
      <c r="K43" s="16">
        <f t="shared" si="27"/>
        <v>45498</v>
      </c>
      <c r="L43" s="16">
        <f t="shared" si="27"/>
        <v>45499</v>
      </c>
      <c r="M43" s="16">
        <f t="shared" si="27"/>
        <v>45500</v>
      </c>
      <c r="N43" s="16">
        <f t="shared" si="27"/>
        <v>45501</v>
      </c>
      <c r="O43" s="16">
        <f>IF(MONTH($B$9+COLUMN(O45)+13)=MONTH($B$9),$B$9+COLUMN(O45)+13,"")</f>
        <v>45502</v>
      </c>
      <c r="P43" s="16">
        <f>IF(MONTH($B$9+COLUMN(P45)+13)=MONTH($B$9),$B$9+COLUMN(P45)+13,"")</f>
        <v>45503</v>
      </c>
      <c r="Q43" s="16">
        <f>IF(MONTH($B$9+COLUMN(Q45)+13)=MONTH($B$9),$B$9+COLUMN(Q45)+13,"")</f>
        <v>45504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45489</v>
      </c>
      <c r="C44" s="45">
        <f t="shared" si="28"/>
        <v>45490</v>
      </c>
      <c r="D44" s="45">
        <f t="shared" si="28"/>
        <v>45491</v>
      </c>
      <c r="E44" s="45">
        <f t="shared" si="28"/>
        <v>45492</v>
      </c>
      <c r="F44" s="45">
        <f t="shared" si="28"/>
        <v>45493</v>
      </c>
      <c r="G44" s="45">
        <f t="shared" si="28"/>
        <v>45494</v>
      </c>
      <c r="H44" s="45">
        <f t="shared" si="28"/>
        <v>45495</v>
      </c>
      <c r="I44" s="45">
        <f t="shared" si="28"/>
        <v>45496</v>
      </c>
      <c r="J44" s="45">
        <f t="shared" si="28"/>
        <v>45497</v>
      </c>
      <c r="K44" s="45">
        <f t="shared" si="28"/>
        <v>45498</v>
      </c>
      <c r="L44" s="45">
        <f t="shared" si="28"/>
        <v>45499</v>
      </c>
      <c r="M44" s="45">
        <f t="shared" si="28"/>
        <v>45500</v>
      </c>
      <c r="N44" s="45">
        <f t="shared" si="28"/>
        <v>45501</v>
      </c>
      <c r="O44" s="45">
        <f t="shared" si="28"/>
        <v>45502</v>
      </c>
      <c r="P44" s="45">
        <f t="shared" si="28"/>
        <v>45503</v>
      </c>
      <c r="Q44" s="45">
        <f t="shared" si="28"/>
        <v>45504</v>
      </c>
    </row>
    <row r="45" spans="1:17" ht="16.149999999999999" customHeight="1" x14ac:dyDescent="0.2">
      <c r="A45" s="6" t="s">
        <v>19</v>
      </c>
      <c r="B45" s="29">
        <v>7.15</v>
      </c>
      <c r="C45" s="29">
        <v>7.2</v>
      </c>
      <c r="D45" s="29">
        <v>6.55</v>
      </c>
      <c r="E45" s="29">
        <v>6.55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>
        <v>16.100000000000001</v>
      </c>
      <c r="C46" s="29">
        <v>16.25</v>
      </c>
      <c r="D46" s="29">
        <v>17.25</v>
      </c>
      <c r="E46" s="29">
        <v>14.05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f t="shared" ref="B47:G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ref="H47:Q47" si="30">IF(AND(H51&gt;0,OR(LEFT(H48,1)="U",LEFT(H48,1)="A",LEFT(H48,1)="K",LEFT(H48,1)="D",LEFT(H48,3)="mKK")),$I$1,0)</f>
        <v>8</v>
      </c>
      <c r="I47" s="68">
        <f t="shared" si="30"/>
        <v>8</v>
      </c>
      <c r="J47" s="68">
        <f t="shared" si="30"/>
        <v>8</v>
      </c>
      <c r="K47" s="68">
        <f t="shared" si="30"/>
        <v>8</v>
      </c>
      <c r="L47" s="68">
        <f t="shared" si="30"/>
        <v>8</v>
      </c>
      <c r="M47" s="68">
        <f t="shared" si="30"/>
        <v>0</v>
      </c>
      <c r="N47" s="68">
        <f t="shared" si="30"/>
        <v>0</v>
      </c>
      <c r="O47" s="68">
        <f t="shared" si="30"/>
        <v>8</v>
      </c>
      <c r="P47" s="68">
        <f t="shared" si="30"/>
        <v>8</v>
      </c>
      <c r="Q47" s="68">
        <f t="shared" si="30"/>
        <v>8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29" t="s">
        <v>83</v>
      </c>
      <c r="I48" s="29" t="s">
        <v>83</v>
      </c>
      <c r="J48" s="29" t="s">
        <v>83</v>
      </c>
      <c r="K48" s="29" t="s">
        <v>83</v>
      </c>
      <c r="L48" s="29" t="s">
        <v>83</v>
      </c>
      <c r="M48" s="29"/>
      <c r="N48" s="29"/>
      <c r="O48" s="29" t="s">
        <v>83</v>
      </c>
      <c r="P48" s="29" t="s">
        <v>83</v>
      </c>
      <c r="Q48" s="29" t="s">
        <v>83</v>
      </c>
    </row>
    <row r="49" spans="1:18" ht="16.149999999999999" customHeight="1" x14ac:dyDescent="0.2">
      <c r="A49" s="6" t="s">
        <v>24</v>
      </c>
      <c r="B49" s="29">
        <v>0.3</v>
      </c>
      <c r="C49" s="29">
        <v>0.3</v>
      </c>
      <c r="D49" s="29">
        <v>0.3</v>
      </c>
      <c r="E49" s="29">
        <v>0.3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G51" si="31">IF(OR(WEEKDAY(B44)=7,WEEKDAY(B44)=1,B48="gF"),0,$I$1)</f>
        <v>8</v>
      </c>
      <c r="C51" s="18">
        <f t="shared" si="31"/>
        <v>8</v>
      </c>
      <c r="D51" s="18">
        <f t="shared" si="31"/>
        <v>8</v>
      </c>
      <c r="E51" s="18">
        <f t="shared" si="31"/>
        <v>8</v>
      </c>
      <c r="F51" s="18">
        <f t="shared" si="31"/>
        <v>0</v>
      </c>
      <c r="G51" s="18">
        <f t="shared" si="31"/>
        <v>0</v>
      </c>
      <c r="H51" s="18">
        <f t="shared" ref="H51:N51" si="32">IF(OR(WEEKDAY(H44)=7,WEEKDAY(H44)=1,H48="gF"),0,$I$1)</f>
        <v>8</v>
      </c>
      <c r="I51" s="18">
        <f t="shared" si="32"/>
        <v>8</v>
      </c>
      <c r="J51" s="18">
        <f t="shared" si="32"/>
        <v>8</v>
      </c>
      <c r="K51" s="18">
        <f t="shared" si="32"/>
        <v>8</v>
      </c>
      <c r="L51" s="18">
        <f t="shared" si="32"/>
        <v>8</v>
      </c>
      <c r="M51" s="18">
        <f t="shared" si="32"/>
        <v>0</v>
      </c>
      <c r="N51" s="18">
        <f t="shared" si="32"/>
        <v>0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8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G52" si="33">IF(C45-INT(C45)&gt;0.59,1,IF(C46-INT(C46)&gt;0.59,1,IF(C47-INT(C47)&gt;0.59,1,IF(C49-INT(C49)&gt;0.59,1,IF(C50-INT(C50)&gt;0.59,1,IF(C65-INT(C65)&gt;0.59,1,0))))))</f>
        <v>0</v>
      </c>
      <c r="D52" s="71">
        <f t="shared" si="33"/>
        <v>0</v>
      </c>
      <c r="E52" s="71">
        <f t="shared" si="33"/>
        <v>0</v>
      </c>
      <c r="F52" s="71">
        <f t="shared" si="33"/>
        <v>0</v>
      </c>
      <c r="G52" s="71">
        <f t="shared" si="33"/>
        <v>0</v>
      </c>
      <c r="H52" s="71">
        <f t="shared" ref="H52:Q52" si="34">IF(H45-INT(H45)&gt;0.59,1,IF(H46-INT(H46)&gt;0.59,1,IF(H47-INT(H47)&gt;0.59,1,IF(H49-INT(H49)&gt;0.59,1,IF(H50-INT(H50)&gt;0.59,1,IF(H65-INT(H65)&gt;0.59,1,0))))))</f>
        <v>0</v>
      </c>
      <c r="I52" s="71">
        <f t="shared" si="34"/>
        <v>0</v>
      </c>
      <c r="J52" s="71">
        <f t="shared" si="34"/>
        <v>0</v>
      </c>
      <c r="K52" s="71">
        <f t="shared" si="34"/>
        <v>0</v>
      </c>
      <c r="L52" s="71">
        <f t="shared" si="34"/>
        <v>0</v>
      </c>
      <c r="M52" s="71">
        <f t="shared" si="34"/>
        <v>0</v>
      </c>
      <c r="N52" s="71">
        <f t="shared" si="34"/>
        <v>0</v>
      </c>
      <c r="O52" s="71">
        <f t="shared" si="34"/>
        <v>0</v>
      </c>
      <c r="P52" s="71">
        <f t="shared" si="34"/>
        <v>0</v>
      </c>
      <c r="Q52" s="71">
        <f t="shared" si="34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G53" si="35">IF(LEFT(C48,1)="U",B53-1,B53)</f>
        <v>#REF!</v>
      </c>
      <c r="D53" s="2" t="e">
        <f t="shared" si="35"/>
        <v>#REF!</v>
      </c>
      <c r="E53" s="2" t="e">
        <f t="shared" si="35"/>
        <v>#REF!</v>
      </c>
      <c r="F53" s="2" t="e">
        <f t="shared" si="35"/>
        <v>#REF!</v>
      </c>
      <c r="G53" s="2" t="e">
        <f t="shared" si="35"/>
        <v>#REF!</v>
      </c>
      <c r="H53" s="2" t="e">
        <f t="shared" ref="H53:Q53" si="36">IF(LEFT(H48,1)="U",G53-1,G53)</f>
        <v>#REF!</v>
      </c>
      <c r="I53" s="2" t="e">
        <f t="shared" si="36"/>
        <v>#REF!</v>
      </c>
      <c r="J53" s="2" t="e">
        <f t="shared" si="36"/>
        <v>#REF!</v>
      </c>
      <c r="K53" s="2" t="e">
        <f t="shared" si="36"/>
        <v>#REF!</v>
      </c>
      <c r="L53" s="2" t="e">
        <f t="shared" si="36"/>
        <v>#REF!</v>
      </c>
      <c r="M53" s="2" t="e">
        <f t="shared" si="36"/>
        <v>#REF!</v>
      </c>
      <c r="N53" s="2" t="e">
        <f t="shared" si="36"/>
        <v>#REF!</v>
      </c>
      <c r="O53" s="2" t="e">
        <f t="shared" si="36"/>
        <v>#REF!</v>
      </c>
      <c r="P53" s="2" t="e">
        <f t="shared" si="36"/>
        <v>#REF!</v>
      </c>
      <c r="Q53" s="67" t="e">
        <f t="shared" si="36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G54" si="37">IF(LEFT(C48,2)="AT",B54-1,B54)</f>
        <v>#REF!</v>
      </c>
      <c r="D54" s="2" t="e">
        <f t="shared" si="37"/>
        <v>#REF!</v>
      </c>
      <c r="E54" s="2" t="e">
        <f t="shared" si="37"/>
        <v>#REF!</v>
      </c>
      <c r="F54" s="2" t="e">
        <f t="shared" si="37"/>
        <v>#REF!</v>
      </c>
      <c r="G54" s="2" t="e">
        <f t="shared" si="37"/>
        <v>#REF!</v>
      </c>
      <c r="H54" s="2" t="e">
        <f t="shared" ref="H54:Q54" si="38">IF(LEFT(H48,2)="AT",G54-1,G54)</f>
        <v>#REF!</v>
      </c>
      <c r="I54" s="2" t="e">
        <f t="shared" si="38"/>
        <v>#REF!</v>
      </c>
      <c r="J54" s="2" t="e">
        <f t="shared" si="38"/>
        <v>#REF!</v>
      </c>
      <c r="K54" s="2" t="e">
        <f t="shared" si="38"/>
        <v>#REF!</v>
      </c>
      <c r="L54" s="2" t="e">
        <f t="shared" si="38"/>
        <v>#REF!</v>
      </c>
      <c r="M54" s="2" t="e">
        <f t="shared" si="38"/>
        <v>#REF!</v>
      </c>
      <c r="N54" s="2" t="e">
        <f t="shared" si="38"/>
        <v>#REF!</v>
      </c>
      <c r="O54" s="2" t="e">
        <f t="shared" si="38"/>
        <v>#REF!</v>
      </c>
      <c r="P54" s="2" t="e">
        <f t="shared" si="38"/>
        <v>#REF!</v>
      </c>
      <c r="Q54" s="67" t="e">
        <f t="shared" si="38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9">TIME(INT(B45),(B45-INT(B45))*100,0)</f>
        <v>0.30208333333333331</v>
      </c>
      <c r="C55" s="20">
        <f t="shared" si="39"/>
        <v>0.30555555555555552</v>
      </c>
      <c r="D55" s="20">
        <f t="shared" si="39"/>
        <v>0.28819444444444448</v>
      </c>
      <c r="E55" s="20">
        <f t="shared" si="39"/>
        <v>0.28819444444444448</v>
      </c>
      <c r="F55" s="21">
        <f t="shared" si="39"/>
        <v>0</v>
      </c>
      <c r="G55" s="20">
        <f t="shared" si="39"/>
        <v>0</v>
      </c>
      <c r="H55" s="20">
        <f t="shared" si="39"/>
        <v>0</v>
      </c>
      <c r="I55" s="20">
        <f t="shared" si="39"/>
        <v>0</v>
      </c>
      <c r="J55" s="20">
        <f t="shared" si="39"/>
        <v>0</v>
      </c>
      <c r="K55" s="20">
        <f t="shared" si="39"/>
        <v>0</v>
      </c>
      <c r="L55" s="20">
        <f t="shared" si="39"/>
        <v>0</v>
      </c>
      <c r="M55" s="20">
        <f t="shared" si="39"/>
        <v>0</v>
      </c>
      <c r="N55" s="20">
        <f t="shared" si="39"/>
        <v>0</v>
      </c>
      <c r="O55" s="20">
        <f t="shared" si="39"/>
        <v>0</v>
      </c>
      <c r="P55" s="20">
        <f t="shared" si="39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0.30208333333333331</v>
      </c>
      <c r="C56" s="56">
        <f>IF(C55&lt;$J$9,$J$9,C55)</f>
        <v>0.30555555555555552</v>
      </c>
      <c r="D56" s="56">
        <f t="shared" ref="D56:Q56" si="40">IF(AND(D55&gt;0,D55&lt;$J$9),$J$9,D55)</f>
        <v>0.28819444444444448</v>
      </c>
      <c r="E56" s="56">
        <f t="shared" si="40"/>
        <v>0.28819444444444448</v>
      </c>
      <c r="F56" s="56">
        <f t="shared" si="40"/>
        <v>0</v>
      </c>
      <c r="G56" s="56">
        <f t="shared" si="40"/>
        <v>0</v>
      </c>
      <c r="H56" s="56">
        <f t="shared" si="40"/>
        <v>0</v>
      </c>
      <c r="I56" s="56">
        <f t="shared" si="40"/>
        <v>0</v>
      </c>
      <c r="J56" s="56">
        <f t="shared" si="40"/>
        <v>0</v>
      </c>
      <c r="K56" s="56">
        <f t="shared" si="40"/>
        <v>0</v>
      </c>
      <c r="L56" s="56">
        <f t="shared" si="40"/>
        <v>0</v>
      </c>
      <c r="M56" s="56">
        <f t="shared" si="40"/>
        <v>0</v>
      </c>
      <c r="N56" s="56">
        <f t="shared" si="40"/>
        <v>0</v>
      </c>
      <c r="O56" s="56">
        <f t="shared" si="40"/>
        <v>0</v>
      </c>
      <c r="P56" s="56">
        <f t="shared" si="40"/>
        <v>0</v>
      </c>
      <c r="Q56" s="56">
        <f t="shared" si="40"/>
        <v>0</v>
      </c>
    </row>
    <row r="57" spans="1:18" ht="16.149999999999999" hidden="1" customHeight="1" x14ac:dyDescent="0.2">
      <c r="A57" s="17" t="s">
        <v>20</v>
      </c>
      <c r="B57" s="20">
        <f t="shared" ref="B57:G57" si="41">IF(LEFT(B48,1)="K",B55,TIME(INT(B46),(B46-INT(B46))*100,0))</f>
        <v>0.67361111111111116</v>
      </c>
      <c r="C57" s="20">
        <f t="shared" si="41"/>
        <v>0.68402777777777779</v>
      </c>
      <c r="D57" s="20">
        <f t="shared" si="41"/>
        <v>0.72569444444444453</v>
      </c>
      <c r="E57" s="20">
        <f t="shared" si="41"/>
        <v>0.58680555555555558</v>
      </c>
      <c r="F57" s="20">
        <f t="shared" si="41"/>
        <v>0</v>
      </c>
      <c r="G57" s="20">
        <f t="shared" si="41"/>
        <v>0</v>
      </c>
      <c r="H57" s="20">
        <f t="shared" ref="H57:Q57" si="42">IF(LEFT(H48,1)="K",H55,TIME(INT(H46),(H46-INT(H46))*100,0))</f>
        <v>0</v>
      </c>
      <c r="I57" s="20">
        <f t="shared" si="42"/>
        <v>0</v>
      </c>
      <c r="J57" s="20">
        <f t="shared" si="42"/>
        <v>0</v>
      </c>
      <c r="K57" s="20">
        <f t="shared" si="42"/>
        <v>0</v>
      </c>
      <c r="L57" s="20">
        <f t="shared" si="42"/>
        <v>0</v>
      </c>
      <c r="M57" s="20">
        <f t="shared" si="42"/>
        <v>0</v>
      </c>
      <c r="N57" s="20">
        <f t="shared" si="42"/>
        <v>0</v>
      </c>
      <c r="O57" s="20">
        <f t="shared" si="42"/>
        <v>0</v>
      </c>
      <c r="P57" s="20">
        <f t="shared" si="42"/>
        <v>0</v>
      </c>
      <c r="Q57" s="20">
        <f t="shared" si="42"/>
        <v>0</v>
      </c>
    </row>
    <row r="58" spans="1:18" ht="16.149999999999999" hidden="1" customHeight="1" x14ac:dyDescent="0.2">
      <c r="A58" s="17" t="s">
        <v>30</v>
      </c>
      <c r="B58" s="56">
        <f t="shared" ref="B58:Q58" si="43">IF(B57&gt;$J$10,$J$10,B57)</f>
        <v>0.67361111111111116</v>
      </c>
      <c r="C58" s="56">
        <f t="shared" si="43"/>
        <v>0.68402777777777779</v>
      </c>
      <c r="D58" s="56">
        <f t="shared" si="43"/>
        <v>0.72569444444444453</v>
      </c>
      <c r="E58" s="56">
        <f t="shared" si="43"/>
        <v>0.58680555555555558</v>
      </c>
      <c r="F58" s="56">
        <f t="shared" si="43"/>
        <v>0</v>
      </c>
      <c r="G58" s="56">
        <f t="shared" si="43"/>
        <v>0</v>
      </c>
      <c r="H58" s="56">
        <f t="shared" si="43"/>
        <v>0</v>
      </c>
      <c r="I58" s="56">
        <f t="shared" si="43"/>
        <v>0</v>
      </c>
      <c r="J58" s="56">
        <f t="shared" si="43"/>
        <v>0</v>
      </c>
      <c r="K58" s="56">
        <f t="shared" si="43"/>
        <v>0</v>
      </c>
      <c r="L58" s="56">
        <f t="shared" si="43"/>
        <v>0</v>
      </c>
      <c r="M58" s="56">
        <f t="shared" si="43"/>
        <v>0</v>
      </c>
      <c r="N58" s="56">
        <f t="shared" si="43"/>
        <v>0</v>
      </c>
      <c r="O58" s="56">
        <f t="shared" si="43"/>
        <v>0</v>
      </c>
      <c r="P58" s="56">
        <f t="shared" si="43"/>
        <v>0</v>
      </c>
      <c r="Q58" s="56">
        <f t="shared" si="43"/>
        <v>0</v>
      </c>
    </row>
    <row r="59" spans="1:18" ht="16.149999999999999" hidden="1" customHeight="1" x14ac:dyDescent="0.2">
      <c r="A59" s="17" t="s">
        <v>21</v>
      </c>
      <c r="B59" s="20">
        <f t="shared" ref="B59:Q59" si="44">TIME(INT(B47),(B47-INT(B47))*100,0)</f>
        <v>0</v>
      </c>
      <c r="C59" s="20">
        <f t="shared" si="44"/>
        <v>0</v>
      </c>
      <c r="D59" s="20">
        <f t="shared" si="44"/>
        <v>0</v>
      </c>
      <c r="E59" s="20">
        <f t="shared" si="44"/>
        <v>0</v>
      </c>
      <c r="F59" s="21">
        <f t="shared" si="44"/>
        <v>0</v>
      </c>
      <c r="G59" s="20">
        <f t="shared" si="44"/>
        <v>0</v>
      </c>
      <c r="H59" s="20">
        <f t="shared" si="44"/>
        <v>0.33333333333333331</v>
      </c>
      <c r="I59" s="20">
        <f t="shared" si="44"/>
        <v>0.33333333333333331</v>
      </c>
      <c r="J59" s="20">
        <f t="shared" si="44"/>
        <v>0.33333333333333331</v>
      </c>
      <c r="K59" s="20">
        <f t="shared" si="44"/>
        <v>0.33333333333333331</v>
      </c>
      <c r="L59" s="20">
        <f t="shared" si="44"/>
        <v>0.33333333333333331</v>
      </c>
      <c r="M59" s="20">
        <f t="shared" si="44"/>
        <v>0</v>
      </c>
      <c r="N59" s="20">
        <f t="shared" si="44"/>
        <v>0</v>
      </c>
      <c r="O59" s="20">
        <f t="shared" si="44"/>
        <v>0.33333333333333331</v>
      </c>
      <c r="P59" s="20">
        <f t="shared" si="44"/>
        <v>0.33333333333333331</v>
      </c>
      <c r="Q59" s="20">
        <f t="shared" si="44"/>
        <v>0.33333333333333331</v>
      </c>
    </row>
    <row r="60" spans="1:18" ht="16.149999999999999" hidden="1" customHeight="1" x14ac:dyDescent="0.2">
      <c r="A60" s="17" t="s">
        <v>31</v>
      </c>
      <c r="B60" s="20">
        <f t="shared" ref="B60:Q60" si="45">TIME(INT(B49),(B49-INT(B49))*100,0)+TIME(INT(B50),(B50-INT(B50))*100,0)</f>
        <v>2.0833333333333332E-2</v>
      </c>
      <c r="C60" s="20">
        <f t="shared" si="45"/>
        <v>2.0833333333333332E-2</v>
      </c>
      <c r="D60" s="20">
        <f t="shared" si="45"/>
        <v>2.0833333333333332E-2</v>
      </c>
      <c r="E60" s="20">
        <f t="shared" si="45"/>
        <v>2.0833333333333332E-2</v>
      </c>
      <c r="F60" s="20">
        <f t="shared" si="45"/>
        <v>0</v>
      </c>
      <c r="G60" s="20">
        <f t="shared" si="45"/>
        <v>0</v>
      </c>
      <c r="H60" s="20">
        <f t="shared" si="45"/>
        <v>0</v>
      </c>
      <c r="I60" s="20">
        <f t="shared" si="45"/>
        <v>0</v>
      </c>
      <c r="J60" s="20">
        <f t="shared" si="45"/>
        <v>0</v>
      </c>
      <c r="K60" s="20">
        <f t="shared" si="45"/>
        <v>0</v>
      </c>
      <c r="L60" s="20">
        <f t="shared" si="45"/>
        <v>0</v>
      </c>
      <c r="M60" s="20">
        <f t="shared" si="45"/>
        <v>0</v>
      </c>
      <c r="N60" s="20">
        <f t="shared" si="45"/>
        <v>0</v>
      </c>
      <c r="O60" s="20">
        <f t="shared" si="45"/>
        <v>0</v>
      </c>
      <c r="P60" s="20">
        <f t="shared" si="45"/>
        <v>0</v>
      </c>
      <c r="Q60" s="20">
        <f t="shared" si="45"/>
        <v>0</v>
      </c>
    </row>
    <row r="61" spans="1:18" hidden="1" x14ac:dyDescent="0.2">
      <c r="A61" s="17" t="s">
        <v>59</v>
      </c>
      <c r="B61" s="20">
        <f t="shared" ref="B61:Q61" si="46">TIME(INT(B51),(B51-INT(B51))*100,0)</f>
        <v>0.33333333333333331</v>
      </c>
      <c r="C61" s="20">
        <f t="shared" si="46"/>
        <v>0.33333333333333331</v>
      </c>
      <c r="D61" s="20">
        <f t="shared" si="46"/>
        <v>0.33333333333333331</v>
      </c>
      <c r="E61" s="20">
        <f t="shared" si="46"/>
        <v>0.33333333333333331</v>
      </c>
      <c r="F61" s="21">
        <f t="shared" si="46"/>
        <v>0</v>
      </c>
      <c r="G61" s="20">
        <f t="shared" si="46"/>
        <v>0</v>
      </c>
      <c r="H61" s="20">
        <f t="shared" si="46"/>
        <v>0.33333333333333331</v>
      </c>
      <c r="I61" s="20">
        <f t="shared" si="46"/>
        <v>0.33333333333333331</v>
      </c>
      <c r="J61" s="20">
        <f t="shared" si="46"/>
        <v>0.33333333333333331</v>
      </c>
      <c r="K61" s="20">
        <f t="shared" si="46"/>
        <v>0.33333333333333331</v>
      </c>
      <c r="L61" s="20">
        <f t="shared" si="46"/>
        <v>0.33333333333333331</v>
      </c>
      <c r="M61" s="20">
        <f t="shared" si="46"/>
        <v>0</v>
      </c>
      <c r="N61" s="20">
        <f t="shared" si="46"/>
        <v>0</v>
      </c>
      <c r="O61" s="20">
        <f t="shared" si="46"/>
        <v>0.33333333333333331</v>
      </c>
      <c r="P61" s="20">
        <f t="shared" si="46"/>
        <v>0.33333333333333331</v>
      </c>
      <c r="Q61" s="20">
        <f t="shared" si="46"/>
        <v>0.33333333333333331</v>
      </c>
    </row>
    <row r="62" spans="1:18" ht="15" hidden="1" customHeight="1" x14ac:dyDescent="0.2">
      <c r="A62" s="17" t="s">
        <v>32</v>
      </c>
      <c r="B62" s="66">
        <f>B61+P30</f>
        <v>4</v>
      </c>
      <c r="C62" s="22">
        <f>B62+C61</f>
        <v>4.333333333333333</v>
      </c>
      <c r="D62" s="22">
        <f t="shared" ref="D62:Q62" si="47">C62+D61</f>
        <v>4.6666666666666661</v>
      </c>
      <c r="E62" s="22">
        <f t="shared" si="47"/>
        <v>4.9999999999999991</v>
      </c>
      <c r="F62" s="22">
        <f t="shared" si="47"/>
        <v>4.9999999999999991</v>
      </c>
      <c r="G62" s="22">
        <f t="shared" si="47"/>
        <v>4.9999999999999991</v>
      </c>
      <c r="H62" s="22">
        <f t="shared" si="47"/>
        <v>5.3333333333333321</v>
      </c>
      <c r="I62" s="22">
        <f t="shared" si="47"/>
        <v>5.6666666666666652</v>
      </c>
      <c r="J62" s="22">
        <f t="shared" si="47"/>
        <v>5.9999999999999982</v>
      </c>
      <c r="K62" s="22">
        <f t="shared" si="47"/>
        <v>6.3333333333333313</v>
      </c>
      <c r="L62" s="22">
        <f t="shared" si="47"/>
        <v>6.6666666666666643</v>
      </c>
      <c r="M62" s="22">
        <f t="shared" si="47"/>
        <v>6.6666666666666643</v>
      </c>
      <c r="N62" s="22">
        <f t="shared" si="47"/>
        <v>6.6666666666666643</v>
      </c>
      <c r="O62" s="22">
        <f t="shared" si="47"/>
        <v>6.9999999999999973</v>
      </c>
      <c r="P62" s="22">
        <f t="shared" si="47"/>
        <v>7.3333333333333304</v>
      </c>
      <c r="Q62" s="58">
        <f t="shared" si="47"/>
        <v>7.6666666666666634</v>
      </c>
    </row>
    <row r="63" spans="1:18" s="24" customFormat="1" ht="15" hidden="1" customHeight="1" x14ac:dyDescent="0.2">
      <c r="A63" s="23" t="s">
        <v>33</v>
      </c>
      <c r="B63" s="22">
        <f t="shared" ref="B63:Q63" si="48">B58-B56</f>
        <v>0.37152777777777785</v>
      </c>
      <c r="C63" s="22">
        <f t="shared" si="48"/>
        <v>0.37847222222222227</v>
      </c>
      <c r="D63" s="22">
        <f t="shared" si="48"/>
        <v>0.43750000000000006</v>
      </c>
      <c r="E63" s="22">
        <f t="shared" si="48"/>
        <v>0.2986111111111111</v>
      </c>
      <c r="F63" s="22">
        <f t="shared" si="48"/>
        <v>0</v>
      </c>
      <c r="G63" s="22">
        <f t="shared" si="48"/>
        <v>0</v>
      </c>
      <c r="H63" s="22">
        <f t="shared" si="48"/>
        <v>0</v>
      </c>
      <c r="I63" s="22">
        <f t="shared" si="48"/>
        <v>0</v>
      </c>
      <c r="J63" s="22">
        <f t="shared" si="48"/>
        <v>0</v>
      </c>
      <c r="K63" s="22">
        <f t="shared" si="48"/>
        <v>0</v>
      </c>
      <c r="L63" s="22">
        <f t="shared" si="48"/>
        <v>0</v>
      </c>
      <c r="M63" s="22">
        <f t="shared" si="48"/>
        <v>0</v>
      </c>
      <c r="N63" s="22">
        <f t="shared" si="48"/>
        <v>0</v>
      </c>
      <c r="O63" s="22">
        <f t="shared" si="48"/>
        <v>0</v>
      </c>
      <c r="P63" s="22">
        <f t="shared" si="48"/>
        <v>0</v>
      </c>
      <c r="Q63" s="22">
        <f t="shared" si="48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9">IF(B60&gt;=$D$10,B60,IF(B63-$D$9&gt;$H$10,$D$10,IF(B60&gt;=$D$9,B60,IF(B63&gt;$H$9,$D$9,B60))))</f>
        <v>2.0833333333333332E-2</v>
      </c>
      <c r="C64" s="74">
        <f t="shared" si="49"/>
        <v>2.0833333333333332E-2</v>
      </c>
      <c r="D64" s="74">
        <f t="shared" si="49"/>
        <v>3.125E-2</v>
      </c>
      <c r="E64" s="74">
        <f t="shared" si="49"/>
        <v>2.0833333333333332E-2</v>
      </c>
      <c r="F64" s="74">
        <f t="shared" si="49"/>
        <v>0</v>
      </c>
      <c r="G64" s="74">
        <f t="shared" si="49"/>
        <v>0</v>
      </c>
      <c r="H64" s="74">
        <f t="shared" si="49"/>
        <v>0</v>
      </c>
      <c r="I64" s="74">
        <f t="shared" si="49"/>
        <v>0</v>
      </c>
      <c r="J64" s="74">
        <f t="shared" si="49"/>
        <v>0</v>
      </c>
      <c r="K64" s="74">
        <f t="shared" si="49"/>
        <v>0</v>
      </c>
      <c r="L64" s="74">
        <f t="shared" si="49"/>
        <v>0</v>
      </c>
      <c r="M64" s="74">
        <f t="shared" si="49"/>
        <v>0</v>
      </c>
      <c r="N64" s="74">
        <f t="shared" si="49"/>
        <v>0</v>
      </c>
      <c r="O64" s="74">
        <f t="shared" si="49"/>
        <v>0</v>
      </c>
      <c r="P64" s="74">
        <f t="shared" si="49"/>
        <v>0</v>
      </c>
      <c r="Q64" s="74">
        <f t="shared" si="49"/>
        <v>0</v>
      </c>
      <c r="R64" s="57" t="e">
        <f t="shared" si="49"/>
        <v>#REF!</v>
      </c>
    </row>
    <row r="65" spans="1:18" ht="14.25" customHeight="1" thickTop="1" thickBot="1" x14ac:dyDescent="0.25">
      <c r="A65" s="6" t="s">
        <v>35</v>
      </c>
      <c r="B65" s="75">
        <f t="shared" ref="B65:R65" si="50">HOUR(B64)+MINUTE(B64)/100</f>
        <v>0.3</v>
      </c>
      <c r="C65" s="75">
        <f t="shared" si="50"/>
        <v>0.3</v>
      </c>
      <c r="D65" s="75">
        <f t="shared" si="50"/>
        <v>0.45</v>
      </c>
      <c r="E65" s="75">
        <f t="shared" si="50"/>
        <v>0.3</v>
      </c>
      <c r="F65" s="75">
        <f t="shared" si="50"/>
        <v>0</v>
      </c>
      <c r="G65" s="75">
        <f t="shared" si="50"/>
        <v>0</v>
      </c>
      <c r="H65" s="75">
        <f t="shared" si="50"/>
        <v>0</v>
      </c>
      <c r="I65" s="75">
        <f t="shared" si="50"/>
        <v>0</v>
      </c>
      <c r="J65" s="75">
        <f t="shared" si="50"/>
        <v>0</v>
      </c>
      <c r="K65" s="75">
        <f t="shared" si="50"/>
        <v>0</v>
      </c>
      <c r="L65" s="75">
        <f t="shared" si="50"/>
        <v>0</v>
      </c>
      <c r="M65" s="75">
        <f t="shared" si="50"/>
        <v>0</v>
      </c>
      <c r="N65" s="75">
        <f t="shared" si="50"/>
        <v>0</v>
      </c>
      <c r="O65" s="75">
        <f t="shared" si="50"/>
        <v>0</v>
      </c>
      <c r="P65" s="75">
        <f t="shared" si="50"/>
        <v>0</v>
      </c>
      <c r="Q65" s="75">
        <f t="shared" si="50"/>
        <v>0</v>
      </c>
      <c r="R65" s="73" t="e">
        <f t="shared" si="50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2.0833333333333332E-2</v>
      </c>
      <c r="C66" s="76">
        <f t="shared" ref="C66:P66" si="51">TIME(INT(C65),(C65-INT(C65))*100,0)</f>
        <v>2.0833333333333332E-2</v>
      </c>
      <c r="D66" s="76">
        <f t="shared" si="51"/>
        <v>3.125E-2</v>
      </c>
      <c r="E66" s="76">
        <f t="shared" si="51"/>
        <v>2.0833333333333332E-2</v>
      </c>
      <c r="F66" s="76">
        <f t="shared" si="51"/>
        <v>0</v>
      </c>
      <c r="G66" s="76">
        <f t="shared" si="51"/>
        <v>0</v>
      </c>
      <c r="H66" s="76">
        <f t="shared" si="51"/>
        <v>0</v>
      </c>
      <c r="I66" s="76">
        <f t="shared" si="51"/>
        <v>0</v>
      </c>
      <c r="J66" s="76">
        <f t="shared" si="51"/>
        <v>0</v>
      </c>
      <c r="K66" s="76">
        <f t="shared" si="51"/>
        <v>0</v>
      </c>
      <c r="L66" s="76">
        <f t="shared" si="51"/>
        <v>0</v>
      </c>
      <c r="M66" s="76">
        <f t="shared" si="51"/>
        <v>0</v>
      </c>
      <c r="N66" s="76">
        <f t="shared" si="51"/>
        <v>0</v>
      </c>
      <c r="O66" s="76">
        <f t="shared" si="51"/>
        <v>0</v>
      </c>
      <c r="P66" s="76">
        <f t="shared" si="51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0.35069444444444453</v>
      </c>
      <c r="C67" s="22">
        <f t="shared" ref="C67:P67" si="52">IF(C52=1,0,IF(C58&gt;C56,C58-C56-C66+C59,C59))</f>
        <v>0.35763888888888895</v>
      </c>
      <c r="D67" s="22">
        <f t="shared" si="52"/>
        <v>0.40625000000000006</v>
      </c>
      <c r="E67" s="22">
        <f t="shared" si="52"/>
        <v>0.27777777777777779</v>
      </c>
      <c r="F67" s="22">
        <f t="shared" si="52"/>
        <v>0</v>
      </c>
      <c r="G67" s="22">
        <f t="shared" si="52"/>
        <v>0</v>
      </c>
      <c r="H67" s="22">
        <f t="shared" si="52"/>
        <v>0.33333333333333331</v>
      </c>
      <c r="I67" s="22">
        <f t="shared" si="52"/>
        <v>0.33333333333333331</v>
      </c>
      <c r="J67" s="22">
        <f t="shared" si="52"/>
        <v>0.33333333333333331</v>
      </c>
      <c r="K67" s="22">
        <f t="shared" si="52"/>
        <v>0.33333333333333331</v>
      </c>
      <c r="L67" s="22">
        <f t="shared" si="52"/>
        <v>0.33333333333333331</v>
      </c>
      <c r="M67" s="22">
        <f t="shared" si="52"/>
        <v>0</v>
      </c>
      <c r="N67" s="22">
        <f t="shared" si="52"/>
        <v>0</v>
      </c>
      <c r="O67" s="22">
        <f t="shared" si="52"/>
        <v>0.33333333333333331</v>
      </c>
      <c r="P67" s="22">
        <f t="shared" si="52"/>
        <v>0.33333333333333331</v>
      </c>
      <c r="Q67" s="22">
        <f>IF(Q52=1,0,IF(Q58&gt;Q56,Q58-Q56-Q66+Q59,Q59))</f>
        <v>0.33333333333333331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53">IF(OR(LEFT(B48,1)="U",LEFT(B48,3)="mKK",B67&lt;$C$10),B67,$C$10)</f>
        <v>0.35069444444444453</v>
      </c>
      <c r="C68" s="57">
        <f t="shared" si="53"/>
        <v>0.35763888888888895</v>
      </c>
      <c r="D68" s="57">
        <f t="shared" si="53"/>
        <v>0.40625000000000006</v>
      </c>
      <c r="E68" s="57">
        <f t="shared" si="53"/>
        <v>0.27777777777777779</v>
      </c>
      <c r="F68" s="57">
        <f t="shared" si="53"/>
        <v>0</v>
      </c>
      <c r="G68" s="57">
        <f t="shared" si="53"/>
        <v>0</v>
      </c>
      <c r="H68" s="57">
        <f t="shared" ref="H68:Q68" si="54">IF(OR(LEFT(H48,1)="U",LEFT(H48,3)="mKK",H67&lt;$C$10),H67,$C$10)</f>
        <v>0.33333333333333331</v>
      </c>
      <c r="I68" s="57">
        <f t="shared" si="54"/>
        <v>0.33333333333333331</v>
      </c>
      <c r="J68" s="57">
        <f t="shared" si="54"/>
        <v>0.33333333333333331</v>
      </c>
      <c r="K68" s="57">
        <f t="shared" si="54"/>
        <v>0.33333333333333331</v>
      </c>
      <c r="L68" s="57">
        <f t="shared" si="54"/>
        <v>0.33333333333333331</v>
      </c>
      <c r="M68" s="57">
        <f t="shared" si="54"/>
        <v>0</v>
      </c>
      <c r="N68" s="57">
        <f t="shared" si="54"/>
        <v>0</v>
      </c>
      <c r="O68" s="57">
        <f t="shared" si="54"/>
        <v>0.33333333333333331</v>
      </c>
      <c r="P68" s="57">
        <f t="shared" si="54"/>
        <v>0.33333333333333331</v>
      </c>
      <c r="Q68" s="57">
        <f t="shared" si="54"/>
        <v>0.33333333333333331</v>
      </c>
      <c r="R68" s="57">
        <f t="shared" si="53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8.25</v>
      </c>
      <c r="C69" s="25">
        <f t="shared" ref="C69:Q69" si="55">HOUR(C68)+MINUTE(C68)/100</f>
        <v>8.35</v>
      </c>
      <c r="D69" s="25">
        <f t="shared" si="55"/>
        <v>9.4499999999999993</v>
      </c>
      <c r="E69" s="25">
        <f t="shared" si="55"/>
        <v>6.4</v>
      </c>
      <c r="F69" s="25">
        <f t="shared" si="55"/>
        <v>0</v>
      </c>
      <c r="G69" s="25">
        <f t="shared" si="55"/>
        <v>0</v>
      </c>
      <c r="H69" s="25">
        <f t="shared" si="55"/>
        <v>8</v>
      </c>
      <c r="I69" s="25">
        <f t="shared" si="55"/>
        <v>8</v>
      </c>
      <c r="J69" s="25">
        <f t="shared" si="55"/>
        <v>8</v>
      </c>
      <c r="K69" s="25">
        <f t="shared" si="55"/>
        <v>8</v>
      </c>
      <c r="L69" s="25">
        <f t="shared" si="55"/>
        <v>8</v>
      </c>
      <c r="M69" s="25">
        <f t="shared" si="55"/>
        <v>0</v>
      </c>
      <c r="N69" s="25">
        <f t="shared" si="55"/>
        <v>0</v>
      </c>
      <c r="O69" s="25">
        <f t="shared" si="55"/>
        <v>8</v>
      </c>
      <c r="P69" s="25">
        <f t="shared" si="55"/>
        <v>8</v>
      </c>
      <c r="Q69" s="25">
        <f t="shared" si="55"/>
        <v>8</v>
      </c>
    </row>
    <row r="70" spans="1:18" s="24" customFormat="1" ht="14.25" hidden="1" thickTop="1" thickBot="1" x14ac:dyDescent="0.25">
      <c r="A70" s="23" t="s">
        <v>39</v>
      </c>
      <c r="B70" s="22">
        <f t="shared" ref="B70:Q70" si="56">B68-B61</f>
        <v>1.7361111111111216E-2</v>
      </c>
      <c r="C70" s="22">
        <f t="shared" si="56"/>
        <v>2.4305555555555636E-2</v>
      </c>
      <c r="D70" s="22">
        <f t="shared" si="56"/>
        <v>7.2916666666666741E-2</v>
      </c>
      <c r="E70" s="22">
        <f t="shared" si="56"/>
        <v>-5.5555555555555525E-2</v>
      </c>
      <c r="F70" s="22">
        <f t="shared" si="56"/>
        <v>0</v>
      </c>
      <c r="G70" s="22">
        <f t="shared" si="56"/>
        <v>0</v>
      </c>
      <c r="H70" s="22">
        <f t="shared" si="56"/>
        <v>0</v>
      </c>
      <c r="I70" s="22">
        <f t="shared" si="56"/>
        <v>0</v>
      </c>
      <c r="J70" s="22">
        <f t="shared" si="56"/>
        <v>0</v>
      </c>
      <c r="K70" s="22">
        <f t="shared" si="56"/>
        <v>0</v>
      </c>
      <c r="L70" s="22">
        <f t="shared" si="56"/>
        <v>0</v>
      </c>
      <c r="M70" s="22">
        <f t="shared" si="56"/>
        <v>0</v>
      </c>
      <c r="N70" s="22">
        <f t="shared" si="56"/>
        <v>0</v>
      </c>
      <c r="O70" s="22">
        <f t="shared" si="56"/>
        <v>0</v>
      </c>
      <c r="P70" s="22">
        <f t="shared" si="56"/>
        <v>0</v>
      </c>
      <c r="Q70" s="22">
        <f t="shared" si="56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0.25</v>
      </c>
      <c r="C71" s="26">
        <f t="shared" ref="C71:Q71" si="57">SIGN(C70)*(HOUR(ABS(C70))+MINUTE(ABS(C70))/100)</f>
        <v>0.35</v>
      </c>
      <c r="D71" s="26">
        <f t="shared" si="57"/>
        <v>1.45</v>
      </c>
      <c r="E71" s="26">
        <f t="shared" si="57"/>
        <v>-1.2</v>
      </c>
      <c r="F71" s="26">
        <f t="shared" si="57"/>
        <v>0</v>
      </c>
      <c r="G71" s="26">
        <f t="shared" si="57"/>
        <v>0</v>
      </c>
      <c r="H71" s="26">
        <f t="shared" si="57"/>
        <v>0</v>
      </c>
      <c r="I71" s="26">
        <f t="shared" si="57"/>
        <v>0</v>
      </c>
      <c r="J71" s="26">
        <f t="shared" si="57"/>
        <v>0</v>
      </c>
      <c r="K71" s="26">
        <f t="shared" si="57"/>
        <v>0</v>
      </c>
      <c r="L71" s="26">
        <f t="shared" si="57"/>
        <v>0</v>
      </c>
      <c r="M71" s="26">
        <f t="shared" si="57"/>
        <v>0</v>
      </c>
      <c r="N71" s="26">
        <f t="shared" si="57"/>
        <v>0</v>
      </c>
      <c r="O71" s="26">
        <f t="shared" si="57"/>
        <v>0</v>
      </c>
      <c r="P71" s="27">
        <f t="shared" si="57"/>
        <v>0</v>
      </c>
      <c r="Q71" s="27">
        <f t="shared" si="57"/>
        <v>0</v>
      </c>
    </row>
    <row r="72" spans="1:18" s="24" customFormat="1" ht="13.5" hidden="1" thickTop="1" x14ac:dyDescent="0.2">
      <c r="A72" s="23" t="s">
        <v>41</v>
      </c>
      <c r="B72" s="58">
        <f>B70+P40</f>
        <v>-21.409722222222221</v>
      </c>
      <c r="C72" s="22">
        <f t="shared" ref="C72:Q72" si="58">C70+B72</f>
        <v>-21.385416666666664</v>
      </c>
      <c r="D72" s="22">
        <f t="shared" si="58"/>
        <v>-21.312499999999996</v>
      </c>
      <c r="E72" s="22">
        <f t="shared" si="58"/>
        <v>-21.368055555555554</v>
      </c>
      <c r="F72" s="22">
        <f t="shared" si="58"/>
        <v>-21.368055555555554</v>
      </c>
      <c r="G72" s="22">
        <f t="shared" si="58"/>
        <v>-21.368055555555554</v>
      </c>
      <c r="H72" s="22">
        <f t="shared" si="58"/>
        <v>-21.368055555555554</v>
      </c>
      <c r="I72" s="22">
        <f t="shared" si="58"/>
        <v>-21.368055555555554</v>
      </c>
      <c r="J72" s="22">
        <f t="shared" si="58"/>
        <v>-21.368055555555554</v>
      </c>
      <c r="K72" s="22">
        <f t="shared" si="58"/>
        <v>-21.368055555555554</v>
      </c>
      <c r="L72" s="22">
        <f t="shared" si="58"/>
        <v>-21.368055555555554</v>
      </c>
      <c r="M72" s="22">
        <f t="shared" si="58"/>
        <v>-21.368055555555554</v>
      </c>
      <c r="N72" s="22">
        <f t="shared" si="58"/>
        <v>-21.368055555555554</v>
      </c>
      <c r="O72" s="22">
        <f t="shared" si="58"/>
        <v>-21.368055555555554</v>
      </c>
      <c r="P72" s="22">
        <f t="shared" si="58"/>
        <v>-21.368055555555554</v>
      </c>
      <c r="Q72" s="66">
        <f t="shared" si="58"/>
        <v>-21.368055555555554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-513.5</v>
      </c>
      <c r="C73" s="28">
        <f t="shared" ref="C73:Q73" si="59">SIGN(C72)*(DAY(ABS(C72))*24+HOUR(ABS(C72))+MINUTE(ABS(C72))/100)</f>
        <v>-513.15</v>
      </c>
      <c r="D73" s="28">
        <f t="shared" si="59"/>
        <v>-511.3</v>
      </c>
      <c r="E73" s="28">
        <f t="shared" si="59"/>
        <v>-512.5</v>
      </c>
      <c r="F73" s="28">
        <f t="shared" si="59"/>
        <v>-512.5</v>
      </c>
      <c r="G73" s="28">
        <f t="shared" si="59"/>
        <v>-512.5</v>
      </c>
      <c r="H73" s="28">
        <f t="shared" si="59"/>
        <v>-512.5</v>
      </c>
      <c r="I73" s="28">
        <f t="shared" si="59"/>
        <v>-512.5</v>
      </c>
      <c r="J73" s="28">
        <f t="shared" si="59"/>
        <v>-512.5</v>
      </c>
      <c r="K73" s="28">
        <f t="shared" si="59"/>
        <v>-512.5</v>
      </c>
      <c r="L73" s="28">
        <f t="shared" si="59"/>
        <v>-512.5</v>
      </c>
      <c r="M73" s="28">
        <f t="shared" si="59"/>
        <v>-512.5</v>
      </c>
      <c r="N73" s="28">
        <f t="shared" si="59"/>
        <v>-512.5</v>
      </c>
      <c r="O73" s="28">
        <f t="shared" si="59"/>
        <v>-512.5</v>
      </c>
      <c r="P73" s="28">
        <f t="shared" si="59"/>
        <v>-512.5</v>
      </c>
      <c r="Q73" s="28">
        <f t="shared" si="59"/>
        <v>-512.5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60">IF(C52=1,"Eing.fehler","")</f>
        <v/>
      </c>
      <c r="D74" s="70" t="str">
        <f t="shared" si="60"/>
        <v/>
      </c>
      <c r="E74" s="70" t="str">
        <f t="shared" si="60"/>
        <v/>
      </c>
      <c r="F74" s="70" t="str">
        <f t="shared" si="60"/>
        <v/>
      </c>
      <c r="G74" s="70" t="str">
        <f t="shared" si="60"/>
        <v/>
      </c>
      <c r="H74" s="70" t="str">
        <f t="shared" si="60"/>
        <v/>
      </c>
      <c r="I74" s="70" t="str">
        <f t="shared" si="60"/>
        <v/>
      </c>
      <c r="J74" s="70" t="str">
        <f t="shared" si="60"/>
        <v/>
      </c>
      <c r="K74" s="70" t="str">
        <f t="shared" si="60"/>
        <v/>
      </c>
      <c r="L74" s="70" t="str">
        <f t="shared" si="60"/>
        <v/>
      </c>
      <c r="M74" s="70" t="str">
        <f t="shared" si="60"/>
        <v/>
      </c>
      <c r="N74" s="70" t="str">
        <f t="shared" si="60"/>
        <v/>
      </c>
      <c r="O74" s="70" t="str">
        <f t="shared" si="60"/>
        <v/>
      </c>
      <c r="P74" s="70" t="str">
        <f t="shared" si="60"/>
        <v/>
      </c>
      <c r="Q74" s="70" t="str">
        <f t="shared" si="60"/>
        <v/>
      </c>
      <c r="R74" s="70" t="str">
        <f t="shared" si="60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3622047244094491" right="0" top="0" bottom="0" header="0" footer="0"/>
  <pageSetup paperSize="9" orientation="landscape" horizontalDpi="300" verticalDpi="300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9"/>
  <dimension ref="A1:R79"/>
  <sheetViews>
    <sheetView workbookViewId="0">
      <selection activeCell="B2" sqref="B2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Julialt!I1</f>
        <v>8</v>
      </c>
      <c r="J1" s="13"/>
      <c r="K1" s="4" t="s">
        <v>81</v>
      </c>
      <c r="L1" s="65">
        <v>6</v>
      </c>
      <c r="M1" s="65">
        <f>Julialt!M1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">
        <v>88</v>
      </c>
      <c r="C2" s="34"/>
      <c r="D2" s="35"/>
      <c r="E2" s="2"/>
      <c r="F2" s="2"/>
      <c r="H2" s="4" t="s">
        <v>4</v>
      </c>
      <c r="I2" s="64">
        <f>Julialt!I2</f>
        <v>10</v>
      </c>
      <c r="J2" s="2"/>
      <c r="K2" s="41" t="s">
        <v>5</v>
      </c>
      <c r="L2" s="69">
        <f>Julialt!L2</f>
        <v>0.3</v>
      </c>
      <c r="N2" s="8"/>
      <c r="O2" s="43" t="s">
        <v>6</v>
      </c>
      <c r="P2" s="52">
        <f>Julialt!Q73</f>
        <v>-512.5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Julialt!B3</f>
        <v xml:space="preserve">Max </v>
      </c>
      <c r="C3" s="34"/>
      <c r="D3" s="36"/>
      <c r="E3" s="2"/>
      <c r="F3" s="2"/>
      <c r="H3" s="4" t="s">
        <v>8</v>
      </c>
      <c r="I3" s="121">
        <f>Julialt!I3</f>
        <v>20</v>
      </c>
      <c r="J3" s="3"/>
      <c r="K3" s="41" t="s">
        <v>9</v>
      </c>
      <c r="L3" s="69">
        <f>Julialt!L3</f>
        <v>0.45</v>
      </c>
      <c r="N3" s="8"/>
      <c r="O3" s="43" t="s">
        <v>10</v>
      </c>
      <c r="P3" s="10">
        <f>SIGN(L9)*(DAY(L10)*24+HOUR(L10)+MINUTE(L10)/100)</f>
        <v>-338.4</v>
      </c>
    </row>
    <row r="4" spans="1:17" ht="16.149999999999999" customHeight="1" thickTop="1" thickBot="1" x14ac:dyDescent="0.25">
      <c r="A4" t="s">
        <v>11</v>
      </c>
      <c r="B4" s="37" t="s">
        <v>65</v>
      </c>
      <c r="C4"/>
      <c r="D4" s="38" t="str">
        <f>"" &amp;P4 &amp; " Arbeitsstunden"</f>
        <v>176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176</v>
      </c>
    </row>
    <row r="5" spans="1:17" ht="15.75" customHeight="1" thickBot="1" x14ac:dyDescent="0.25">
      <c r="A5" s="7" t="s">
        <v>15</v>
      </c>
      <c r="B5" s="49">
        <f>Julialt!B5</f>
        <v>2024</v>
      </c>
      <c r="C5" s="15"/>
      <c r="D5" s="38" t="str">
        <f>"bzw." &amp; G10 &amp; " Arbeitstage"</f>
        <v>bzw.22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-514.4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DATE(B5,8,1)</f>
        <v>45505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21.999999999999993</v>
      </c>
      <c r="H9" s="124">
        <f>TIME(INT(F9),(F9-INT(F9))*100,0)</f>
        <v>0.25</v>
      </c>
      <c r="I9" s="128">
        <f>ABS(P2)</f>
        <v>512.5</v>
      </c>
      <c r="J9" s="125">
        <f>TIME(INT(L1),(L1-INT(L1))*100,0)</f>
        <v>0.25</v>
      </c>
      <c r="K9" s="126">
        <f>SUM(B36:P36)+SUM(B68:Q68)</f>
        <v>7.2569444444444438</v>
      </c>
      <c r="L9" s="127">
        <f>K9+I10</f>
        <v>-14.111111111111114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-21.444444444444436</v>
      </c>
      <c r="Q9" s="47">
        <f>ABS(P2)</f>
        <v>512.5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22</v>
      </c>
      <c r="H10" s="99">
        <f>TIME(INT(F10),(F10-INT(F10))*100,0)</f>
        <v>0.375</v>
      </c>
      <c r="I10" s="100">
        <f>SIGN(P2)*(INT(I9/24)+TIME(INT(I9),(I9-INT(I9))*100,0))</f>
        <v>-21.368055555555557</v>
      </c>
      <c r="J10" s="101">
        <f>TIME(INT(M1),(M1-INT(M1))*100,0)</f>
        <v>0.83333333333333337</v>
      </c>
      <c r="K10" s="100">
        <f>ABS(K9)</f>
        <v>7.2569444444444438</v>
      </c>
      <c r="L10" s="102">
        <f>ABS(L9)</f>
        <v>14.111111111111114</v>
      </c>
      <c r="M10" s="110" t="e">
        <f>#REF!</f>
        <v>#REF!</v>
      </c>
      <c r="N10" s="112" t="e">
        <f>Q54</f>
        <v>#REF!</v>
      </c>
      <c r="O10" s="111">
        <f>ABS(P10)</f>
        <v>21.444444444444436</v>
      </c>
      <c r="P10" s="1">
        <f>IF(P9&gt;O9,O9,P9)</f>
        <v>-21.444444444444436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45505</v>
      </c>
      <c r="C11" s="16">
        <f t="shared" si="0"/>
        <v>45506</v>
      </c>
      <c r="D11" s="16">
        <f t="shared" si="0"/>
        <v>45507</v>
      </c>
      <c r="E11" s="16">
        <f t="shared" si="0"/>
        <v>45508</v>
      </c>
      <c r="F11" s="16">
        <f t="shared" si="0"/>
        <v>45509</v>
      </c>
      <c r="G11" s="16">
        <f t="shared" si="0"/>
        <v>45510</v>
      </c>
      <c r="H11" s="16">
        <f t="shared" si="0"/>
        <v>45511</v>
      </c>
      <c r="I11" s="16">
        <f>$B$9+COLUMN(I13)-2</f>
        <v>45512</v>
      </c>
      <c r="J11" s="16">
        <f>$B$9+COLUMN(J13)-2</f>
        <v>45513</v>
      </c>
      <c r="K11" s="16">
        <f>$B$9+COLUMN(K13)-2</f>
        <v>45514</v>
      </c>
      <c r="L11" s="16">
        <f t="shared" si="0"/>
        <v>45515</v>
      </c>
      <c r="M11" s="16">
        <f t="shared" si="0"/>
        <v>45516</v>
      </c>
      <c r="N11" s="16">
        <f t="shared" si="0"/>
        <v>45517</v>
      </c>
      <c r="O11" s="16">
        <f t="shared" si="0"/>
        <v>45518</v>
      </c>
      <c r="P11" s="16">
        <f t="shared" si="0"/>
        <v>45519</v>
      </c>
      <c r="Q11" s="2"/>
    </row>
    <row r="12" spans="1:17" ht="16.149999999999999" customHeight="1" thickBot="1" x14ac:dyDescent="0.25">
      <c r="A12" s="6" t="s">
        <v>18</v>
      </c>
      <c r="B12" s="45">
        <f>B11</f>
        <v>45505</v>
      </c>
      <c r="C12" s="45">
        <f t="shared" ref="C12:P12" si="1">C11</f>
        <v>45506</v>
      </c>
      <c r="D12" s="45">
        <f t="shared" si="1"/>
        <v>45507</v>
      </c>
      <c r="E12" s="45">
        <f t="shared" si="1"/>
        <v>45508</v>
      </c>
      <c r="F12" s="45">
        <f t="shared" si="1"/>
        <v>45509</v>
      </c>
      <c r="G12" s="45">
        <f t="shared" si="1"/>
        <v>45510</v>
      </c>
      <c r="H12" s="45">
        <f t="shared" si="1"/>
        <v>45511</v>
      </c>
      <c r="I12" s="45">
        <f t="shared" si="1"/>
        <v>45512</v>
      </c>
      <c r="J12" s="45">
        <f t="shared" si="1"/>
        <v>45513</v>
      </c>
      <c r="K12" s="45">
        <f t="shared" si="1"/>
        <v>45514</v>
      </c>
      <c r="L12" s="45">
        <f t="shared" si="1"/>
        <v>45515</v>
      </c>
      <c r="M12" s="45">
        <f t="shared" si="1"/>
        <v>45516</v>
      </c>
      <c r="N12" s="45">
        <f t="shared" si="1"/>
        <v>45517</v>
      </c>
      <c r="O12" s="45">
        <f t="shared" si="1"/>
        <v>45518</v>
      </c>
      <c r="P12" s="45">
        <f t="shared" si="1"/>
        <v>45519</v>
      </c>
      <c r="Q12" s="2"/>
    </row>
    <row r="13" spans="1:17" ht="16.149999999999999" customHeight="1" x14ac:dyDescent="0.2">
      <c r="A13" s="6" t="s">
        <v>19</v>
      </c>
      <c r="B13" s="29"/>
      <c r="C13" s="29"/>
      <c r="D13" s="29"/>
      <c r="E13" s="29"/>
      <c r="F13" s="29">
        <v>6.5</v>
      </c>
      <c r="G13" s="29">
        <v>6.45</v>
      </c>
      <c r="H13" s="29">
        <v>7.05</v>
      </c>
      <c r="I13" s="29">
        <v>6.45</v>
      </c>
      <c r="J13" s="29">
        <v>7.05</v>
      </c>
      <c r="K13" s="29"/>
      <c r="L13" s="29"/>
      <c r="M13" s="29">
        <v>7.25</v>
      </c>
      <c r="N13" s="29">
        <v>7.1</v>
      </c>
      <c r="O13" s="29">
        <v>7.15</v>
      </c>
      <c r="P13" s="29">
        <v>7.1</v>
      </c>
      <c r="Q13" s="6"/>
    </row>
    <row r="14" spans="1:17" ht="16.149999999999999" customHeight="1" x14ac:dyDescent="0.2">
      <c r="A14" s="6" t="s">
        <v>20</v>
      </c>
      <c r="B14" s="29"/>
      <c r="C14" s="29"/>
      <c r="D14" s="29"/>
      <c r="E14" s="29"/>
      <c r="F14" s="29">
        <v>17</v>
      </c>
      <c r="G14" s="29">
        <v>16.5</v>
      </c>
      <c r="H14" s="29">
        <v>16.25</v>
      </c>
      <c r="I14" s="29">
        <v>15.55</v>
      </c>
      <c r="J14" s="29">
        <v>13.05</v>
      </c>
      <c r="K14" s="29"/>
      <c r="L14" s="29"/>
      <c r="M14" s="29">
        <v>14.4</v>
      </c>
      <c r="N14" s="29">
        <v>15</v>
      </c>
      <c r="O14" s="29">
        <v>16.3</v>
      </c>
      <c r="P14" s="29">
        <v>16.350000000000001</v>
      </c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8</v>
      </c>
      <c r="C15" s="68">
        <f t="shared" si="2"/>
        <v>8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 t="s">
        <v>83</v>
      </c>
      <c r="C16" s="30" t="s">
        <v>83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/>
      <c r="F17" s="29">
        <v>0.3</v>
      </c>
      <c r="G17" s="29">
        <v>0.3</v>
      </c>
      <c r="H17" s="29">
        <v>0.3</v>
      </c>
      <c r="I17" s="29">
        <v>0.3</v>
      </c>
      <c r="J17" s="29">
        <v>0</v>
      </c>
      <c r="K17" s="29"/>
      <c r="L17" s="29"/>
      <c r="M17" s="29">
        <v>0.3</v>
      </c>
      <c r="N17" s="29">
        <v>0.3</v>
      </c>
      <c r="O17" s="29">
        <v>0.3</v>
      </c>
      <c r="P17" s="29">
        <v>0.3</v>
      </c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8</v>
      </c>
      <c r="D19" s="18">
        <f t="shared" si="3"/>
        <v>0</v>
      </c>
      <c r="E19" s="18">
        <f t="shared" si="3"/>
        <v>0</v>
      </c>
      <c r="F19" s="18">
        <f t="shared" si="3"/>
        <v>8</v>
      </c>
      <c r="G19" s="18">
        <f t="shared" si="3"/>
        <v>8</v>
      </c>
      <c r="H19" s="18">
        <f t="shared" si="3"/>
        <v>8</v>
      </c>
      <c r="I19" s="18">
        <f t="shared" si="3"/>
        <v>8</v>
      </c>
      <c r="J19" s="18">
        <f t="shared" si="3"/>
        <v>8</v>
      </c>
      <c r="K19" s="18">
        <f t="shared" si="3"/>
        <v>0</v>
      </c>
      <c r="L19" s="18">
        <f t="shared" si="3"/>
        <v>0</v>
      </c>
      <c r="M19" s="18">
        <f t="shared" si="3"/>
        <v>8</v>
      </c>
      <c r="N19" s="18">
        <f t="shared" si="3"/>
        <v>8</v>
      </c>
      <c r="O19" s="18">
        <f t="shared" si="3"/>
        <v>8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>IF(I13-INT(I13)&gt;0.59,1,IF(I14-INT(I14)&gt;0.59,1,IF(I15-INT(I15)&gt;0.59,1,IF(I17-INT(I17)&gt;0.59,1,IF(I18-INT(I18)&gt;0.59,1,IF(I33-INT(I33)&gt;0.59,1,0))))))</f>
        <v>0</v>
      </c>
      <c r="J20" s="71">
        <f>IF(J13-INT(J13)&gt;0.59,1,IF(J14-INT(J14)&gt;0.59,1,IF(J15-INT(J15)&gt;0.59,1,IF(J17-INT(J17)&gt;0.59,1,IF(J18-INT(J18)&gt;0.59,1,IF(J33-INT(J33)&gt;0.59,1,0))))))</f>
        <v>0</v>
      </c>
      <c r="K20" s="71">
        <f>IF(K13-INT(K13)&gt;0.59,1,IF(K14-INT(K14)&gt;0.59,1,IF(K15-INT(K15)&gt;0.59,1,IF(K17-INT(K17)&gt;0.59,1,IF(K18-INT(K18)&gt;0.59,1,IF(K33-INT(K33)&gt;0.59,1,0))))))</f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</v>
      </c>
      <c r="E23" s="20">
        <f t="shared" si="7"/>
        <v>0</v>
      </c>
      <c r="F23" s="21">
        <f t="shared" si="7"/>
        <v>0.28472222222222221</v>
      </c>
      <c r="G23" s="20">
        <f t="shared" si="7"/>
        <v>0.28125</v>
      </c>
      <c r="H23" s="20">
        <f t="shared" si="7"/>
        <v>0.2951388888888889</v>
      </c>
      <c r="I23" s="20">
        <f>TIME(INT(I13),(I13-INT(I13))*100,0)</f>
        <v>0.28125</v>
      </c>
      <c r="J23" s="20">
        <f>TIME(INT(J13),(J13-INT(J13))*100,0)</f>
        <v>0.2951388888888889</v>
      </c>
      <c r="K23" s="20">
        <f>TIME(INT(K13),(K13-INT(K13))*100,0)</f>
        <v>0</v>
      </c>
      <c r="L23" s="20">
        <f t="shared" si="7"/>
        <v>0</v>
      </c>
      <c r="M23" s="20">
        <f t="shared" si="7"/>
        <v>0.30902777777777779</v>
      </c>
      <c r="N23" s="20">
        <f t="shared" si="7"/>
        <v>0.2986111111111111</v>
      </c>
      <c r="O23" s="20">
        <f t="shared" si="7"/>
        <v>0.30208333333333331</v>
      </c>
      <c r="P23" s="20">
        <f t="shared" si="7"/>
        <v>0.2986111111111111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0.25</v>
      </c>
      <c r="C24" s="56">
        <f>IF(C23&lt;$J$9,$J$9,C23)</f>
        <v>0.25</v>
      </c>
      <c r="D24" s="56">
        <f t="shared" ref="D24:P24" si="8">IF(AND(D23&gt;0,D23&lt;$J$9),$J$9,D23)</f>
        <v>0</v>
      </c>
      <c r="E24" s="56">
        <f t="shared" si="8"/>
        <v>0</v>
      </c>
      <c r="F24" s="56">
        <f t="shared" si="8"/>
        <v>0.28472222222222221</v>
      </c>
      <c r="G24" s="56">
        <f t="shared" si="8"/>
        <v>0.28125</v>
      </c>
      <c r="H24" s="56">
        <f t="shared" si="8"/>
        <v>0.2951388888888889</v>
      </c>
      <c r="I24" s="56">
        <f t="shared" si="8"/>
        <v>0.28125</v>
      </c>
      <c r="J24" s="56">
        <f t="shared" si="8"/>
        <v>0.2951388888888889</v>
      </c>
      <c r="K24" s="56">
        <f t="shared" si="8"/>
        <v>0</v>
      </c>
      <c r="L24" s="56">
        <f t="shared" si="8"/>
        <v>0</v>
      </c>
      <c r="M24" s="56">
        <f t="shared" si="8"/>
        <v>0.30902777777777779</v>
      </c>
      <c r="N24" s="56">
        <f t="shared" si="8"/>
        <v>0.2986111111111111</v>
      </c>
      <c r="O24" s="56">
        <f t="shared" si="8"/>
        <v>0.30208333333333331</v>
      </c>
      <c r="P24" s="56">
        <f t="shared" si="8"/>
        <v>0.2986111111111111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</v>
      </c>
      <c r="E25" s="20">
        <f t="shared" si="9"/>
        <v>0</v>
      </c>
      <c r="F25" s="20">
        <f t="shared" si="9"/>
        <v>0.70833333333333337</v>
      </c>
      <c r="G25" s="20">
        <f t="shared" si="9"/>
        <v>0.70138888888888884</v>
      </c>
      <c r="H25" s="20">
        <f t="shared" si="9"/>
        <v>0.68402777777777779</v>
      </c>
      <c r="I25" s="20">
        <f>IF(LEFT(I16,1)="K",I23,TIME(INT(I14),(I14-INT(I14))*100,0))</f>
        <v>0.66319444444444442</v>
      </c>
      <c r="J25" s="20">
        <f>IF(LEFT(J16,1)="K",J23,TIME(INT(J14),(J14-INT(J14))*100,0))</f>
        <v>0.54513888888888895</v>
      </c>
      <c r="K25" s="20">
        <f>IF(LEFT(K16,1)="K",K23,TIME(INT(K14),(K14-INT(K14))*100,0))</f>
        <v>0</v>
      </c>
      <c r="L25" s="20">
        <f t="shared" si="9"/>
        <v>0</v>
      </c>
      <c r="M25" s="20">
        <f t="shared" si="9"/>
        <v>0.61111111111111105</v>
      </c>
      <c r="N25" s="20">
        <f t="shared" si="9"/>
        <v>0.625</v>
      </c>
      <c r="O25" s="20">
        <f t="shared" si="9"/>
        <v>0.6875</v>
      </c>
      <c r="P25" s="20">
        <f t="shared" si="9"/>
        <v>0.69097222222222221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</v>
      </c>
      <c r="E26" s="56">
        <f t="shared" si="10"/>
        <v>0</v>
      </c>
      <c r="F26" s="56">
        <f t="shared" si="10"/>
        <v>0.70833333333333337</v>
      </c>
      <c r="G26" s="56">
        <f t="shared" si="10"/>
        <v>0.70138888888888884</v>
      </c>
      <c r="H26" s="56">
        <f t="shared" si="10"/>
        <v>0.68402777777777779</v>
      </c>
      <c r="I26" s="56">
        <f t="shared" si="10"/>
        <v>0.66319444444444442</v>
      </c>
      <c r="J26" s="56">
        <f t="shared" si="10"/>
        <v>0.54513888888888895</v>
      </c>
      <c r="K26" s="56">
        <f t="shared" si="10"/>
        <v>0</v>
      </c>
      <c r="L26" s="56">
        <f t="shared" si="10"/>
        <v>0</v>
      </c>
      <c r="M26" s="56">
        <f t="shared" si="10"/>
        <v>0.61111111111111105</v>
      </c>
      <c r="N26" s="56">
        <f t="shared" si="10"/>
        <v>0.625</v>
      </c>
      <c r="O26" s="56">
        <f t="shared" si="10"/>
        <v>0.6875</v>
      </c>
      <c r="P26" s="56">
        <f t="shared" si="10"/>
        <v>0.69097222222222221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0.33333333333333331</v>
      </c>
      <c r="C27" s="20">
        <f t="shared" si="11"/>
        <v>0.33333333333333331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2.0833333333333332E-2</v>
      </c>
      <c r="G28" s="20">
        <f t="shared" si="12"/>
        <v>2.0833333333333332E-2</v>
      </c>
      <c r="H28" s="20">
        <f t="shared" si="12"/>
        <v>2.0833333333333332E-2</v>
      </c>
      <c r="I28" s="20">
        <f t="shared" si="12"/>
        <v>2.0833333333333332E-2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2.0833333333333332E-2</v>
      </c>
      <c r="N28" s="20">
        <f t="shared" si="12"/>
        <v>2.0833333333333332E-2</v>
      </c>
      <c r="O28" s="20">
        <f t="shared" si="12"/>
        <v>2.0833333333333332E-2</v>
      </c>
      <c r="P28" s="20">
        <f t="shared" si="12"/>
        <v>2.0833333333333332E-2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0.33333333333333331</v>
      </c>
      <c r="D29" s="20">
        <f t="shared" si="13"/>
        <v>0</v>
      </c>
      <c r="E29" s="20">
        <f t="shared" si="13"/>
        <v>0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0.33333333333333331</v>
      </c>
      <c r="J29" s="20">
        <f t="shared" si="13"/>
        <v>0.33333333333333331</v>
      </c>
      <c r="K29" s="20">
        <f t="shared" si="13"/>
        <v>0</v>
      </c>
      <c r="L29" s="20">
        <f t="shared" si="13"/>
        <v>0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4">C30+D29</f>
        <v>0.66666666666666663</v>
      </c>
      <c r="E30" s="22">
        <f t="shared" si="14"/>
        <v>0.66666666666666663</v>
      </c>
      <c r="F30" s="22">
        <f t="shared" si="14"/>
        <v>1</v>
      </c>
      <c r="G30" s="22">
        <f t="shared" si="14"/>
        <v>1.3333333333333333</v>
      </c>
      <c r="H30" s="22">
        <f t="shared" si="14"/>
        <v>1.6666666666666665</v>
      </c>
      <c r="I30" s="22">
        <f t="shared" si="14"/>
        <v>1.9999999999999998</v>
      </c>
      <c r="J30" s="22">
        <f t="shared" si="14"/>
        <v>2.333333333333333</v>
      </c>
      <c r="K30" s="22">
        <f t="shared" si="14"/>
        <v>2.333333333333333</v>
      </c>
      <c r="L30" s="22">
        <f t="shared" si="14"/>
        <v>2.333333333333333</v>
      </c>
      <c r="M30" s="22">
        <f t="shared" si="14"/>
        <v>2.6666666666666665</v>
      </c>
      <c r="N30" s="22">
        <f t="shared" si="14"/>
        <v>3</v>
      </c>
      <c r="O30" s="22">
        <f t="shared" si="14"/>
        <v>3.3333333333333335</v>
      </c>
      <c r="P30" s="66">
        <f t="shared" si="14"/>
        <v>3.666666666666667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-0.25</v>
      </c>
      <c r="C31" s="22">
        <f>C26-C24</f>
        <v>-0.25</v>
      </c>
      <c r="D31" s="22">
        <f>D26-D24</f>
        <v>0</v>
      </c>
      <c r="E31" s="22">
        <f t="shared" ref="E31:P31" si="15">E26-E24</f>
        <v>0</v>
      </c>
      <c r="F31" s="22">
        <f t="shared" si="15"/>
        <v>0.42361111111111116</v>
      </c>
      <c r="G31" s="22">
        <f t="shared" si="15"/>
        <v>0.42013888888888884</v>
      </c>
      <c r="H31" s="22">
        <f t="shared" si="15"/>
        <v>0.3888888888888889</v>
      </c>
      <c r="I31" s="22">
        <f t="shared" si="15"/>
        <v>0.38194444444444442</v>
      </c>
      <c r="J31" s="22">
        <f t="shared" si="15"/>
        <v>0.25000000000000006</v>
      </c>
      <c r="K31" s="22">
        <f t="shared" si="15"/>
        <v>0</v>
      </c>
      <c r="L31" s="22">
        <f t="shared" si="15"/>
        <v>0</v>
      </c>
      <c r="M31" s="22">
        <f t="shared" si="15"/>
        <v>0.30208333333333326</v>
      </c>
      <c r="N31" s="22">
        <f t="shared" si="15"/>
        <v>0.3263888888888889</v>
      </c>
      <c r="O31" s="22">
        <f t="shared" si="15"/>
        <v>0.38541666666666669</v>
      </c>
      <c r="P31" s="22">
        <f t="shared" si="15"/>
        <v>0.3923611111111111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0</v>
      </c>
      <c r="E32" s="74">
        <f t="shared" si="16"/>
        <v>0</v>
      </c>
      <c r="F32" s="74">
        <f t="shared" si="16"/>
        <v>3.125E-2</v>
      </c>
      <c r="G32" s="74">
        <f t="shared" si="16"/>
        <v>3.125E-2</v>
      </c>
      <c r="H32" s="74">
        <f t="shared" si="16"/>
        <v>2.0833333333333332E-2</v>
      </c>
      <c r="I32" s="74">
        <f t="shared" si="16"/>
        <v>2.0833333333333332E-2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2.0833333333333332E-2</v>
      </c>
      <c r="N32" s="74">
        <f t="shared" si="16"/>
        <v>2.0833333333333332E-2</v>
      </c>
      <c r="O32" s="74">
        <f t="shared" si="16"/>
        <v>2.0833333333333332E-2</v>
      </c>
      <c r="P32" s="74">
        <f t="shared" si="16"/>
        <v>2.0833333333333332E-2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</v>
      </c>
      <c r="D33" s="75">
        <f t="shared" si="17"/>
        <v>0</v>
      </c>
      <c r="E33" s="75">
        <f t="shared" si="17"/>
        <v>0</v>
      </c>
      <c r="F33" s="75">
        <f t="shared" si="17"/>
        <v>0.45</v>
      </c>
      <c r="G33" s="75">
        <f t="shared" si="17"/>
        <v>0.45</v>
      </c>
      <c r="H33" s="75">
        <f t="shared" si="17"/>
        <v>0.3</v>
      </c>
      <c r="I33" s="75">
        <f t="shared" si="17"/>
        <v>0.3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0.3</v>
      </c>
      <c r="N33" s="75">
        <f t="shared" si="17"/>
        <v>0.3</v>
      </c>
      <c r="O33" s="75">
        <f t="shared" si="17"/>
        <v>0.3</v>
      </c>
      <c r="P33" s="75">
        <f t="shared" si="17"/>
        <v>0.3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0</v>
      </c>
      <c r="E34" s="76">
        <f t="shared" si="18"/>
        <v>0</v>
      </c>
      <c r="F34" s="76">
        <f t="shared" si="18"/>
        <v>3.125E-2</v>
      </c>
      <c r="G34" s="76">
        <f t="shared" si="18"/>
        <v>3.125E-2</v>
      </c>
      <c r="H34" s="76">
        <f t="shared" si="18"/>
        <v>2.0833333333333332E-2</v>
      </c>
      <c r="I34" s="76">
        <f t="shared" si="18"/>
        <v>2.0833333333333332E-2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2.0833333333333332E-2</v>
      </c>
      <c r="N34" s="76">
        <f t="shared" si="18"/>
        <v>2.0833333333333332E-2</v>
      </c>
      <c r="O34" s="76">
        <f t="shared" si="18"/>
        <v>2.0833333333333332E-2</v>
      </c>
      <c r="P34" s="76">
        <f t="shared" si="18"/>
        <v>2.0833333333333332E-2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0.33333333333333331</v>
      </c>
      <c r="C35" s="22">
        <f t="shared" ref="C35:P35" si="19">IF(C20=1,0,IF(C26&gt;C24,C26-C24-C34+C27,C27))</f>
        <v>0.33333333333333331</v>
      </c>
      <c r="D35" s="22">
        <f t="shared" si="19"/>
        <v>0</v>
      </c>
      <c r="E35" s="22">
        <f t="shared" si="19"/>
        <v>0</v>
      </c>
      <c r="F35" s="22">
        <f t="shared" si="19"/>
        <v>0.39236111111111116</v>
      </c>
      <c r="G35" s="22">
        <f t="shared" si="19"/>
        <v>0.38888888888888884</v>
      </c>
      <c r="H35" s="22">
        <f t="shared" si="19"/>
        <v>0.36805555555555558</v>
      </c>
      <c r="I35" s="22">
        <f t="shared" si="19"/>
        <v>0.3611111111111111</v>
      </c>
      <c r="J35" s="22">
        <f t="shared" si="19"/>
        <v>0.25000000000000006</v>
      </c>
      <c r="K35" s="22">
        <f t="shared" si="19"/>
        <v>0</v>
      </c>
      <c r="L35" s="22">
        <f t="shared" si="19"/>
        <v>0</v>
      </c>
      <c r="M35" s="22">
        <f t="shared" si="19"/>
        <v>0.28124999999999994</v>
      </c>
      <c r="N35" s="22">
        <f t="shared" si="19"/>
        <v>0.30555555555555558</v>
      </c>
      <c r="O35" s="22">
        <f t="shared" si="19"/>
        <v>0.36458333333333337</v>
      </c>
      <c r="P35" s="22">
        <f t="shared" si="19"/>
        <v>0.37152777777777779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0.33333333333333331</v>
      </c>
      <c r="C36" s="57">
        <f t="shared" si="20"/>
        <v>0.33333333333333331</v>
      </c>
      <c r="D36" s="57">
        <f t="shared" si="20"/>
        <v>0</v>
      </c>
      <c r="E36" s="57">
        <f t="shared" si="20"/>
        <v>0</v>
      </c>
      <c r="F36" s="57">
        <f t="shared" si="20"/>
        <v>0.39236111111111116</v>
      </c>
      <c r="G36" s="57">
        <f t="shared" si="20"/>
        <v>0.38888888888888884</v>
      </c>
      <c r="H36" s="57">
        <f t="shared" si="20"/>
        <v>0.36805555555555558</v>
      </c>
      <c r="I36" s="57">
        <f t="shared" si="20"/>
        <v>0.3611111111111111</v>
      </c>
      <c r="J36" s="57">
        <f t="shared" si="20"/>
        <v>0.25000000000000006</v>
      </c>
      <c r="K36" s="57">
        <f t="shared" si="20"/>
        <v>0</v>
      </c>
      <c r="L36" s="57">
        <f t="shared" si="20"/>
        <v>0</v>
      </c>
      <c r="M36" s="57">
        <f t="shared" si="20"/>
        <v>0.28124999999999994</v>
      </c>
      <c r="N36" s="57">
        <f t="shared" si="20"/>
        <v>0.30555555555555558</v>
      </c>
      <c r="O36" s="57">
        <f t="shared" si="20"/>
        <v>0.36458333333333337</v>
      </c>
      <c r="P36" s="57">
        <f t="shared" si="20"/>
        <v>0.37152777777777779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8</v>
      </c>
      <c r="C37" s="25">
        <f t="shared" ref="C37:P37" si="21">HOUR(C36)+MINUTE(C36)/100</f>
        <v>8</v>
      </c>
      <c r="D37" s="25">
        <f t="shared" si="21"/>
        <v>0</v>
      </c>
      <c r="E37" s="25">
        <f t="shared" si="21"/>
        <v>0</v>
      </c>
      <c r="F37" s="25">
        <f t="shared" si="21"/>
        <v>9.25</v>
      </c>
      <c r="G37" s="25">
        <f t="shared" si="21"/>
        <v>9.1999999999999993</v>
      </c>
      <c r="H37" s="25">
        <f t="shared" si="21"/>
        <v>8.5</v>
      </c>
      <c r="I37" s="25">
        <f t="shared" si="21"/>
        <v>8.4</v>
      </c>
      <c r="J37" s="25">
        <f t="shared" si="21"/>
        <v>6</v>
      </c>
      <c r="K37" s="25">
        <f t="shared" si="21"/>
        <v>0</v>
      </c>
      <c r="L37" s="25">
        <f t="shared" si="21"/>
        <v>0</v>
      </c>
      <c r="M37" s="25">
        <f t="shared" si="21"/>
        <v>6.45</v>
      </c>
      <c r="N37" s="25">
        <f t="shared" si="21"/>
        <v>7.2</v>
      </c>
      <c r="O37" s="25">
        <f t="shared" si="21"/>
        <v>8.4499999999999993</v>
      </c>
      <c r="P37" s="25">
        <f t="shared" si="21"/>
        <v>8.5500000000000007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0</v>
      </c>
      <c r="C38" s="22">
        <f t="shared" si="22"/>
        <v>0</v>
      </c>
      <c r="D38" s="22">
        <f t="shared" si="22"/>
        <v>0</v>
      </c>
      <c r="E38" s="22">
        <f t="shared" si="22"/>
        <v>0</v>
      </c>
      <c r="F38" s="22">
        <f t="shared" si="22"/>
        <v>5.9027777777777846E-2</v>
      </c>
      <c r="G38" s="22">
        <f t="shared" si="22"/>
        <v>5.5555555555555525E-2</v>
      </c>
      <c r="H38" s="22">
        <f t="shared" si="22"/>
        <v>3.4722222222222265E-2</v>
      </c>
      <c r="I38" s="22">
        <f t="shared" si="22"/>
        <v>2.777777777777779E-2</v>
      </c>
      <c r="J38" s="22">
        <f t="shared" si="22"/>
        <v>-8.3333333333333259E-2</v>
      </c>
      <c r="K38" s="22">
        <f t="shared" si="22"/>
        <v>0</v>
      </c>
      <c r="L38" s="22">
        <f t="shared" si="22"/>
        <v>0</v>
      </c>
      <c r="M38" s="22">
        <f t="shared" si="22"/>
        <v>-5.208333333333337E-2</v>
      </c>
      <c r="N38" s="22">
        <f t="shared" si="22"/>
        <v>-2.7777777777777735E-2</v>
      </c>
      <c r="O38" s="22">
        <f t="shared" si="22"/>
        <v>3.1250000000000056E-2</v>
      </c>
      <c r="P38" s="22">
        <f t="shared" si="22"/>
        <v>3.8194444444444475E-2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0</v>
      </c>
      <c r="C39" s="26">
        <f t="shared" ref="C39:P39" si="23">SIGN(C38)*(HOUR(ABS(C38))+MINUTE(ABS(C38))/100)</f>
        <v>0</v>
      </c>
      <c r="D39" s="26">
        <f t="shared" si="23"/>
        <v>0</v>
      </c>
      <c r="E39" s="26">
        <f t="shared" si="23"/>
        <v>0</v>
      </c>
      <c r="F39" s="26">
        <f t="shared" si="23"/>
        <v>1.25</v>
      </c>
      <c r="G39" s="26">
        <f t="shared" si="23"/>
        <v>1.2</v>
      </c>
      <c r="H39" s="26">
        <f t="shared" si="23"/>
        <v>0.5</v>
      </c>
      <c r="I39" s="26">
        <f t="shared" si="23"/>
        <v>0.4</v>
      </c>
      <c r="J39" s="26">
        <f t="shared" si="23"/>
        <v>-2</v>
      </c>
      <c r="K39" s="26">
        <f t="shared" si="23"/>
        <v>0</v>
      </c>
      <c r="L39" s="26">
        <f t="shared" si="23"/>
        <v>0</v>
      </c>
      <c r="M39" s="26">
        <f t="shared" si="23"/>
        <v>-1.1499999999999999</v>
      </c>
      <c r="N39" s="26">
        <f t="shared" si="23"/>
        <v>-0.4</v>
      </c>
      <c r="O39" s="26">
        <f t="shared" si="23"/>
        <v>0.45</v>
      </c>
      <c r="P39" s="27">
        <f t="shared" si="23"/>
        <v>0.55000000000000004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-21.368055555555557</v>
      </c>
      <c r="C40" s="22">
        <f t="shared" ref="C40:P40" si="24">C38+B40</f>
        <v>-21.368055555555557</v>
      </c>
      <c r="D40" s="22">
        <f t="shared" si="24"/>
        <v>-21.368055555555557</v>
      </c>
      <c r="E40" s="22">
        <f t="shared" si="24"/>
        <v>-21.368055555555557</v>
      </c>
      <c r="F40" s="22">
        <f t="shared" si="24"/>
        <v>-21.309027777777779</v>
      </c>
      <c r="G40" s="22">
        <f t="shared" si="24"/>
        <v>-21.253472222222221</v>
      </c>
      <c r="H40" s="22">
        <f t="shared" si="24"/>
        <v>-21.21875</v>
      </c>
      <c r="I40" s="22">
        <f t="shared" si="24"/>
        <v>-21.190972222222221</v>
      </c>
      <c r="J40" s="22">
        <f t="shared" si="24"/>
        <v>-21.274305555555554</v>
      </c>
      <c r="K40" s="22">
        <f t="shared" si="24"/>
        <v>-21.274305555555554</v>
      </c>
      <c r="L40" s="22">
        <f t="shared" si="24"/>
        <v>-21.274305555555554</v>
      </c>
      <c r="M40" s="22">
        <f t="shared" si="24"/>
        <v>-21.326388888888886</v>
      </c>
      <c r="N40" s="22">
        <f t="shared" si="24"/>
        <v>-21.354166666666664</v>
      </c>
      <c r="O40" s="22">
        <f t="shared" si="24"/>
        <v>-21.322916666666664</v>
      </c>
      <c r="P40" s="66">
        <f t="shared" si="24"/>
        <v>-21.284722222222221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-512.5</v>
      </c>
      <c r="C41" s="28">
        <f t="shared" ref="C41:P41" si="25">SIGN(C40)*(DAY(ABS(C40))*24+HOUR(ABS(C40))+MINUTE(ABS(C40))/100)</f>
        <v>-512.5</v>
      </c>
      <c r="D41" s="28">
        <f t="shared" si="25"/>
        <v>-512.5</v>
      </c>
      <c r="E41" s="28">
        <f t="shared" si="25"/>
        <v>-512.5</v>
      </c>
      <c r="F41" s="28">
        <f t="shared" si="25"/>
        <v>-511.25</v>
      </c>
      <c r="G41" s="28">
        <f t="shared" si="25"/>
        <v>-510.05</v>
      </c>
      <c r="H41" s="28">
        <f t="shared" si="25"/>
        <v>-509.15</v>
      </c>
      <c r="I41" s="28">
        <f t="shared" si="25"/>
        <v>-508.35</v>
      </c>
      <c r="J41" s="28">
        <f t="shared" si="25"/>
        <v>-510.35</v>
      </c>
      <c r="K41" s="28">
        <f t="shared" si="25"/>
        <v>-510.35</v>
      </c>
      <c r="L41" s="28">
        <f t="shared" si="25"/>
        <v>-510.35</v>
      </c>
      <c r="M41" s="28">
        <f t="shared" si="25"/>
        <v>-511.5</v>
      </c>
      <c r="N41" s="28">
        <f t="shared" si="25"/>
        <v>-512.29999999999995</v>
      </c>
      <c r="O41" s="28">
        <f t="shared" si="25"/>
        <v>-511.45</v>
      </c>
      <c r="P41" s="28">
        <f t="shared" si="25"/>
        <v>-510.5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45520</v>
      </c>
      <c r="C43" s="16">
        <f t="shared" si="27"/>
        <v>45521</v>
      </c>
      <c r="D43" s="16">
        <f t="shared" si="27"/>
        <v>45522</v>
      </c>
      <c r="E43" s="16">
        <f t="shared" si="27"/>
        <v>45523</v>
      </c>
      <c r="F43" s="16">
        <f t="shared" si="27"/>
        <v>45524</v>
      </c>
      <c r="G43" s="16">
        <f t="shared" si="27"/>
        <v>45525</v>
      </c>
      <c r="H43" s="16">
        <f t="shared" si="27"/>
        <v>45526</v>
      </c>
      <c r="I43" s="16">
        <f t="shared" si="27"/>
        <v>45527</v>
      </c>
      <c r="J43" s="16">
        <f t="shared" si="27"/>
        <v>45528</v>
      </c>
      <c r="K43" s="16">
        <f t="shared" si="27"/>
        <v>45529</v>
      </c>
      <c r="L43" s="16">
        <f t="shared" si="27"/>
        <v>45530</v>
      </c>
      <c r="M43" s="16">
        <f t="shared" si="27"/>
        <v>45531</v>
      </c>
      <c r="N43" s="16">
        <f t="shared" si="27"/>
        <v>45532</v>
      </c>
      <c r="O43" s="16">
        <f>IF(MONTH($B$9+COLUMN(O45)+13)=MONTH($B$9),$B$9+COLUMN(O45)+13,"")</f>
        <v>45533</v>
      </c>
      <c r="P43" s="16">
        <f>IF(MONTH($B$9+COLUMN(P45)+13)=MONTH($B$9),$B$9+COLUMN(P45)+13,"")</f>
        <v>45534</v>
      </c>
      <c r="Q43" s="16">
        <f>IF(MONTH($B$9+COLUMN(Q45)+13)=MONTH($B$9),$B$9+COLUMN(Q45)+13,"")</f>
        <v>45535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45520</v>
      </c>
      <c r="C44" s="45">
        <f t="shared" si="28"/>
        <v>45521</v>
      </c>
      <c r="D44" s="45">
        <f t="shared" si="28"/>
        <v>45522</v>
      </c>
      <c r="E44" s="45">
        <f t="shared" si="28"/>
        <v>45523</v>
      </c>
      <c r="F44" s="45">
        <f t="shared" si="28"/>
        <v>45524</v>
      </c>
      <c r="G44" s="45">
        <f t="shared" si="28"/>
        <v>45525</v>
      </c>
      <c r="H44" s="45">
        <f t="shared" si="28"/>
        <v>45526</v>
      </c>
      <c r="I44" s="45">
        <f t="shared" si="28"/>
        <v>45527</v>
      </c>
      <c r="J44" s="45">
        <f t="shared" si="28"/>
        <v>45528</v>
      </c>
      <c r="K44" s="45">
        <f t="shared" si="28"/>
        <v>45529</v>
      </c>
      <c r="L44" s="45">
        <f t="shared" si="28"/>
        <v>45530</v>
      </c>
      <c r="M44" s="45">
        <f t="shared" si="28"/>
        <v>45531</v>
      </c>
      <c r="N44" s="45">
        <f t="shared" si="28"/>
        <v>45532</v>
      </c>
      <c r="O44" s="45">
        <f t="shared" si="28"/>
        <v>45533</v>
      </c>
      <c r="P44" s="45">
        <f t="shared" si="28"/>
        <v>45534</v>
      </c>
      <c r="Q44" s="45">
        <f t="shared" si="28"/>
        <v>45535</v>
      </c>
    </row>
    <row r="45" spans="1:17" ht="16.149999999999999" customHeight="1" x14ac:dyDescent="0.2">
      <c r="A45" s="6" t="s">
        <v>19</v>
      </c>
      <c r="B45" s="29">
        <v>7.15</v>
      </c>
      <c r="C45" s="29"/>
      <c r="D45" s="29"/>
      <c r="E45" s="29">
        <v>7.15</v>
      </c>
      <c r="F45" s="29">
        <v>7.1</v>
      </c>
      <c r="G45" s="29">
        <v>7.1</v>
      </c>
      <c r="H45" s="29">
        <v>7.1</v>
      </c>
      <c r="I45" s="29">
        <v>7.15</v>
      </c>
      <c r="J45" s="29"/>
      <c r="K45" s="29"/>
      <c r="L45" s="29">
        <v>7.15</v>
      </c>
      <c r="M45" s="29">
        <v>7.15</v>
      </c>
      <c r="N45" s="29">
        <v>7.1</v>
      </c>
      <c r="O45" s="29">
        <v>7.15</v>
      </c>
      <c r="P45" s="29">
        <v>8.3000000000000007</v>
      </c>
      <c r="Q45" s="29"/>
    </row>
    <row r="46" spans="1:17" ht="16.149999999999999" customHeight="1" x14ac:dyDescent="0.2">
      <c r="A46" s="6" t="s">
        <v>20</v>
      </c>
      <c r="B46" s="29">
        <v>13.15</v>
      </c>
      <c r="C46" s="29"/>
      <c r="D46" s="29"/>
      <c r="E46" s="29">
        <v>15.15</v>
      </c>
      <c r="F46" s="29">
        <v>17.350000000000001</v>
      </c>
      <c r="G46" s="29">
        <v>16.45</v>
      </c>
      <c r="H46" s="29">
        <v>16.149999999999999</v>
      </c>
      <c r="I46" s="29">
        <v>13.15</v>
      </c>
      <c r="J46" s="29"/>
      <c r="K46" s="29"/>
      <c r="L46" s="29">
        <v>15.35</v>
      </c>
      <c r="M46" s="29">
        <v>15.35</v>
      </c>
      <c r="N46" s="29">
        <v>15.3</v>
      </c>
      <c r="O46" s="29">
        <v>15.35</v>
      </c>
      <c r="P46" s="29">
        <v>15.15</v>
      </c>
      <c r="Q46" s="29"/>
    </row>
    <row r="47" spans="1:17" ht="16.149999999999999" customHeight="1" x14ac:dyDescent="0.2">
      <c r="A47" s="6" t="s">
        <v>21</v>
      </c>
      <c r="B47" s="68">
        <f t="shared" ref="B47:P47" si="29">IF(AND(B51&gt;0,OR(LEFT(B48,1)="U",LEFT(B48,1)="A",LEFT(B48,1)="K",LEFT(B48,1)="D",LEFT(B48,3)="mKK")),$I$1,0)</f>
        <v>0</v>
      </c>
      <c r="C47" s="68">
        <f>IF(AND(C51&gt;0,OR(LEFT(C48,1)="U",LEFT(C48,1)="A",LEFT(C48,1)="K",LEFT(C48,1)="D",LEFT(C48,3)="mKK")),$I$1,0)</f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>IF(AND(H51&gt;0,OR(LEFT(H48,1)="U",LEFT(H48,1)="A",LEFT(H48,1)="K",LEFT(H48,1)="D",LEFT(H48,3)="mKK")),$I$1,0)</f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0</v>
      </c>
      <c r="O47" s="68">
        <f t="shared" si="29"/>
        <v>0</v>
      </c>
      <c r="P47" s="68">
        <f t="shared" si="29"/>
        <v>0</v>
      </c>
      <c r="Q47" s="68"/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 t="s">
        <v>85</v>
      </c>
      <c r="Q48" s="30"/>
    </row>
    <row r="49" spans="1:18" ht="16.149999999999999" customHeight="1" x14ac:dyDescent="0.2">
      <c r="A49" s="6" t="s">
        <v>24</v>
      </c>
      <c r="B49" s="29">
        <v>0</v>
      </c>
      <c r="C49" s="29"/>
      <c r="D49" s="29"/>
      <c r="E49" s="29">
        <v>0.3</v>
      </c>
      <c r="F49" s="29">
        <v>0.3</v>
      </c>
      <c r="G49" s="29">
        <v>0.3</v>
      </c>
      <c r="H49" s="29">
        <v>0.3</v>
      </c>
      <c r="I49" s="29">
        <v>0</v>
      </c>
      <c r="J49" s="29"/>
      <c r="K49" s="29"/>
      <c r="L49" s="29">
        <v>0.3</v>
      </c>
      <c r="M49" s="29">
        <v>0.3</v>
      </c>
      <c r="N49" s="29">
        <v>0.3</v>
      </c>
      <c r="O49" s="29">
        <v>0.3</v>
      </c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>IF(OR(WEEKDAY(C44)=7,WEEKDAY(C44)=1,C48="gF"),0,$I$1)</f>
        <v>0</v>
      </c>
      <c r="D51" s="18">
        <f t="shared" si="30"/>
        <v>0</v>
      </c>
      <c r="E51" s="18">
        <f t="shared" si="30"/>
        <v>8</v>
      </c>
      <c r="F51" s="18">
        <f t="shared" si="30"/>
        <v>8</v>
      </c>
      <c r="G51" s="18">
        <f t="shared" si="30"/>
        <v>8</v>
      </c>
      <c r="H51" s="18">
        <f>IF(OR(WEEKDAY(H44)=7,WEEKDAY(H44)=1,H48="gF"),0,$I$1)</f>
        <v>8</v>
      </c>
      <c r="I51" s="18">
        <f t="shared" si="30"/>
        <v>8</v>
      </c>
      <c r="J51" s="18">
        <f t="shared" si="30"/>
        <v>0</v>
      </c>
      <c r="K51" s="18">
        <f t="shared" si="30"/>
        <v>0</v>
      </c>
      <c r="L51" s="18">
        <f t="shared" si="30"/>
        <v>8</v>
      </c>
      <c r="M51" s="18">
        <f t="shared" si="30"/>
        <v>8</v>
      </c>
      <c r="N51" s="18">
        <f t="shared" si="30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>IF(LEFT(C48,1)="U",B53-1,B53)</f>
        <v>#REF!</v>
      </c>
      <c r="D53" s="2" t="e">
        <f t="shared" ref="D53:Q53" si="32">IF(LEFT(D48,1)="U",C53-1,C53)</f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>IF(LEFT(H48,1)="U",G53-1,G53)</f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>IF(LEFT(C48,2)="AT",B54-1,B54)</f>
        <v>#REF!</v>
      </c>
      <c r="D54" s="2" t="e">
        <f t="shared" ref="D54:Q54" si="33">IF(LEFT(D48,2)="AT",C54-1,C54)</f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>IF(LEFT(H48,2)="AT",G54-1,G54)</f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0.30208333333333331</v>
      </c>
      <c r="C55" s="20">
        <f t="shared" si="34"/>
        <v>0</v>
      </c>
      <c r="D55" s="20">
        <f t="shared" si="34"/>
        <v>0</v>
      </c>
      <c r="E55" s="20">
        <f t="shared" si="34"/>
        <v>0.30208333333333331</v>
      </c>
      <c r="F55" s="21">
        <f t="shared" si="34"/>
        <v>0.2986111111111111</v>
      </c>
      <c r="G55" s="20">
        <f t="shared" si="34"/>
        <v>0.2986111111111111</v>
      </c>
      <c r="H55" s="20">
        <f t="shared" si="34"/>
        <v>0.2986111111111111</v>
      </c>
      <c r="I55" s="20">
        <f t="shared" si="34"/>
        <v>0.30208333333333331</v>
      </c>
      <c r="J55" s="20">
        <f t="shared" si="34"/>
        <v>0</v>
      </c>
      <c r="K55" s="20">
        <f t="shared" si="34"/>
        <v>0</v>
      </c>
      <c r="L55" s="20">
        <f t="shared" si="34"/>
        <v>0.30208333333333331</v>
      </c>
      <c r="M55" s="20">
        <f t="shared" si="34"/>
        <v>0.30208333333333331</v>
      </c>
      <c r="N55" s="20">
        <f t="shared" si="34"/>
        <v>0.2986111111111111</v>
      </c>
      <c r="O55" s="20">
        <f t="shared" si="34"/>
        <v>0.30208333333333331</v>
      </c>
      <c r="P55" s="20">
        <f t="shared" si="34"/>
        <v>0.35416666666666669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0.30208333333333331</v>
      </c>
      <c r="C56" s="56">
        <f>IF(C55&lt;$J$9,$J$9,C55)</f>
        <v>0.25</v>
      </c>
      <c r="D56" s="56">
        <f t="shared" ref="D56:Q56" si="35">IF(AND(D55&gt;0,D55&lt;$J$9),$J$9,D55)</f>
        <v>0</v>
      </c>
      <c r="E56" s="56">
        <f t="shared" si="35"/>
        <v>0.30208333333333331</v>
      </c>
      <c r="F56" s="56">
        <f t="shared" si="35"/>
        <v>0.2986111111111111</v>
      </c>
      <c r="G56" s="56">
        <f t="shared" si="35"/>
        <v>0.2986111111111111</v>
      </c>
      <c r="H56" s="56">
        <f t="shared" si="35"/>
        <v>0.2986111111111111</v>
      </c>
      <c r="I56" s="56">
        <f t="shared" si="35"/>
        <v>0.30208333333333331</v>
      </c>
      <c r="J56" s="56">
        <f t="shared" si="35"/>
        <v>0</v>
      </c>
      <c r="K56" s="56">
        <f t="shared" si="35"/>
        <v>0</v>
      </c>
      <c r="L56" s="56">
        <f t="shared" si="35"/>
        <v>0.30208333333333331</v>
      </c>
      <c r="M56" s="56">
        <f t="shared" si="35"/>
        <v>0.30208333333333331</v>
      </c>
      <c r="N56" s="56">
        <f t="shared" si="35"/>
        <v>0.2986111111111111</v>
      </c>
      <c r="O56" s="56">
        <f t="shared" si="35"/>
        <v>0.30208333333333331</v>
      </c>
      <c r="P56" s="56">
        <f t="shared" si="35"/>
        <v>0.35416666666666669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0.55208333333333337</v>
      </c>
      <c r="C57" s="20">
        <f>IF(LEFT(C48,1)="K",C55,TIME(INT(C46),(C46-INT(C46))*100,0))</f>
        <v>0</v>
      </c>
      <c r="D57" s="20">
        <f t="shared" si="36"/>
        <v>0</v>
      </c>
      <c r="E57" s="20">
        <f t="shared" si="36"/>
        <v>0.63541666666666663</v>
      </c>
      <c r="F57" s="20">
        <f t="shared" si="36"/>
        <v>0.73263888888888884</v>
      </c>
      <c r="G57" s="20">
        <f t="shared" si="36"/>
        <v>0.69791666666666663</v>
      </c>
      <c r="H57" s="20">
        <f>IF(LEFT(H48,1)="K",H55,TIME(INT(H46),(H46-INT(H46))*100,0))</f>
        <v>0.67708333333333337</v>
      </c>
      <c r="I57" s="20">
        <f t="shared" si="36"/>
        <v>0.55208333333333337</v>
      </c>
      <c r="J57" s="20">
        <f t="shared" si="36"/>
        <v>0</v>
      </c>
      <c r="K57" s="20">
        <f t="shared" si="36"/>
        <v>0</v>
      </c>
      <c r="L57" s="20">
        <f t="shared" si="36"/>
        <v>0.64930555555555558</v>
      </c>
      <c r="M57" s="20">
        <f t="shared" si="36"/>
        <v>0.64930555555555558</v>
      </c>
      <c r="N57" s="20">
        <f t="shared" si="36"/>
        <v>0.64583333333333337</v>
      </c>
      <c r="O57" s="20">
        <f t="shared" si="36"/>
        <v>0.64930555555555558</v>
      </c>
      <c r="P57" s="20">
        <f t="shared" si="36"/>
        <v>0.63541666666666663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0.55208333333333337</v>
      </c>
      <c r="C58" s="56">
        <f t="shared" si="37"/>
        <v>0</v>
      </c>
      <c r="D58" s="56">
        <f t="shared" si="37"/>
        <v>0</v>
      </c>
      <c r="E58" s="56">
        <f t="shared" si="37"/>
        <v>0.63541666666666663</v>
      </c>
      <c r="F58" s="56">
        <f t="shared" si="37"/>
        <v>0.73263888888888884</v>
      </c>
      <c r="G58" s="56">
        <f t="shared" si="37"/>
        <v>0.69791666666666663</v>
      </c>
      <c r="H58" s="56">
        <f t="shared" si="37"/>
        <v>0.67708333333333337</v>
      </c>
      <c r="I58" s="56">
        <f t="shared" si="37"/>
        <v>0.55208333333333337</v>
      </c>
      <c r="J58" s="56">
        <f t="shared" si="37"/>
        <v>0</v>
      </c>
      <c r="K58" s="56">
        <f t="shared" si="37"/>
        <v>0</v>
      </c>
      <c r="L58" s="56">
        <f t="shared" si="37"/>
        <v>0.64930555555555558</v>
      </c>
      <c r="M58" s="56">
        <f t="shared" si="37"/>
        <v>0.64930555555555558</v>
      </c>
      <c r="N58" s="56">
        <f t="shared" si="37"/>
        <v>0.64583333333333337</v>
      </c>
      <c r="O58" s="56">
        <f t="shared" si="37"/>
        <v>0.64930555555555558</v>
      </c>
      <c r="P58" s="56">
        <f t="shared" si="37"/>
        <v>0.63541666666666663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0</v>
      </c>
      <c r="C60" s="20">
        <f t="shared" si="39"/>
        <v>0</v>
      </c>
      <c r="D60" s="20">
        <f t="shared" si="39"/>
        <v>0</v>
      </c>
      <c r="E60" s="20">
        <f t="shared" si="39"/>
        <v>2.0833333333333332E-2</v>
      </c>
      <c r="F60" s="20">
        <f t="shared" si="39"/>
        <v>2.0833333333333332E-2</v>
      </c>
      <c r="G60" s="20">
        <f t="shared" si="39"/>
        <v>2.0833333333333332E-2</v>
      </c>
      <c r="H60" s="20">
        <f t="shared" si="39"/>
        <v>2.0833333333333332E-2</v>
      </c>
      <c r="I60" s="20">
        <f t="shared" si="39"/>
        <v>0</v>
      </c>
      <c r="J60" s="20">
        <f t="shared" si="39"/>
        <v>0</v>
      </c>
      <c r="K60" s="20">
        <f t="shared" si="39"/>
        <v>0</v>
      </c>
      <c r="L60" s="20">
        <f t="shared" si="39"/>
        <v>2.0833333333333332E-2</v>
      </c>
      <c r="M60" s="20">
        <f t="shared" si="39"/>
        <v>2.0833333333333332E-2</v>
      </c>
      <c r="N60" s="20">
        <f t="shared" si="39"/>
        <v>2.0833333333333332E-2</v>
      </c>
      <c r="O60" s="20">
        <f t="shared" si="39"/>
        <v>2.0833333333333332E-2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</v>
      </c>
      <c r="D61" s="20">
        <f t="shared" si="40"/>
        <v>0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0.33333333333333331</v>
      </c>
      <c r="H61" s="20">
        <f t="shared" si="40"/>
        <v>0.33333333333333331</v>
      </c>
      <c r="I61" s="20">
        <f t="shared" si="40"/>
        <v>0.33333333333333331</v>
      </c>
      <c r="J61" s="20">
        <f t="shared" si="40"/>
        <v>0</v>
      </c>
      <c r="K61" s="20">
        <f t="shared" si="40"/>
        <v>0</v>
      </c>
      <c r="L61" s="20">
        <f t="shared" si="40"/>
        <v>0.33333333333333331</v>
      </c>
      <c r="M61" s="20">
        <f t="shared" si="40"/>
        <v>0.33333333333333331</v>
      </c>
      <c r="N61" s="20">
        <f t="shared" si="40"/>
        <v>0.33333333333333331</v>
      </c>
      <c r="O61" s="20">
        <f t="shared" si="40"/>
        <v>0.33333333333333331</v>
      </c>
      <c r="P61" s="20">
        <f t="shared" si="40"/>
        <v>0.33333333333333331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4</v>
      </c>
      <c r="C62" s="22">
        <f>B62+C61</f>
        <v>4</v>
      </c>
      <c r="D62" s="22">
        <f t="shared" ref="D62:Q62" si="41">C62+D61</f>
        <v>4</v>
      </c>
      <c r="E62" s="22">
        <f t="shared" si="41"/>
        <v>4.333333333333333</v>
      </c>
      <c r="F62" s="22">
        <f t="shared" si="41"/>
        <v>4.6666666666666661</v>
      </c>
      <c r="G62" s="22">
        <f t="shared" si="41"/>
        <v>4.9999999999999991</v>
      </c>
      <c r="H62" s="22">
        <f t="shared" si="41"/>
        <v>5.3333333333333321</v>
      </c>
      <c r="I62" s="22">
        <f t="shared" si="41"/>
        <v>5.6666666666666652</v>
      </c>
      <c r="J62" s="22">
        <f t="shared" si="41"/>
        <v>5.6666666666666652</v>
      </c>
      <c r="K62" s="22">
        <f t="shared" si="41"/>
        <v>5.6666666666666652</v>
      </c>
      <c r="L62" s="22">
        <f t="shared" si="41"/>
        <v>5.9999999999999982</v>
      </c>
      <c r="M62" s="22">
        <f t="shared" si="41"/>
        <v>6.3333333333333313</v>
      </c>
      <c r="N62" s="22">
        <f t="shared" si="41"/>
        <v>6.6666666666666643</v>
      </c>
      <c r="O62" s="22">
        <f t="shared" si="41"/>
        <v>6.9999999999999973</v>
      </c>
      <c r="P62" s="22">
        <f t="shared" si="41"/>
        <v>7.3333333333333304</v>
      </c>
      <c r="Q62" s="58">
        <f t="shared" si="41"/>
        <v>7.3333333333333304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0.25000000000000006</v>
      </c>
      <c r="C63" s="22">
        <f t="shared" si="42"/>
        <v>-0.25</v>
      </c>
      <c r="D63" s="22">
        <f t="shared" si="42"/>
        <v>0</v>
      </c>
      <c r="E63" s="22">
        <f t="shared" si="42"/>
        <v>0.33333333333333331</v>
      </c>
      <c r="F63" s="22">
        <f t="shared" si="42"/>
        <v>0.43402777777777773</v>
      </c>
      <c r="G63" s="22">
        <f t="shared" si="42"/>
        <v>0.39930555555555552</v>
      </c>
      <c r="H63" s="22">
        <f t="shared" si="42"/>
        <v>0.37847222222222227</v>
      </c>
      <c r="I63" s="22">
        <f t="shared" si="42"/>
        <v>0.25000000000000006</v>
      </c>
      <c r="J63" s="22">
        <f t="shared" si="42"/>
        <v>0</v>
      </c>
      <c r="K63" s="22">
        <f t="shared" si="42"/>
        <v>0</v>
      </c>
      <c r="L63" s="22">
        <f t="shared" si="42"/>
        <v>0.34722222222222227</v>
      </c>
      <c r="M63" s="22">
        <f t="shared" si="42"/>
        <v>0.34722222222222227</v>
      </c>
      <c r="N63" s="22">
        <f t="shared" si="42"/>
        <v>0.34722222222222227</v>
      </c>
      <c r="O63" s="22">
        <f t="shared" si="42"/>
        <v>0.34722222222222227</v>
      </c>
      <c r="P63" s="22">
        <f t="shared" si="42"/>
        <v>0.28124999999999994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0</v>
      </c>
      <c r="C64" s="74">
        <f t="shared" si="43"/>
        <v>0</v>
      </c>
      <c r="D64" s="74">
        <f t="shared" si="43"/>
        <v>0</v>
      </c>
      <c r="E64" s="74">
        <f t="shared" si="43"/>
        <v>2.0833333333333332E-2</v>
      </c>
      <c r="F64" s="74">
        <f t="shared" si="43"/>
        <v>3.125E-2</v>
      </c>
      <c r="G64" s="74">
        <f t="shared" si="43"/>
        <v>3.125E-2</v>
      </c>
      <c r="H64" s="74">
        <f t="shared" si="43"/>
        <v>2.0833333333333332E-2</v>
      </c>
      <c r="I64" s="74">
        <f t="shared" si="43"/>
        <v>0</v>
      </c>
      <c r="J64" s="74">
        <f t="shared" si="43"/>
        <v>0</v>
      </c>
      <c r="K64" s="74">
        <f t="shared" si="43"/>
        <v>0</v>
      </c>
      <c r="L64" s="74">
        <f t="shared" si="43"/>
        <v>2.0833333333333332E-2</v>
      </c>
      <c r="M64" s="74">
        <f t="shared" si="43"/>
        <v>2.0833333333333332E-2</v>
      </c>
      <c r="N64" s="74">
        <f t="shared" si="43"/>
        <v>2.0833333333333332E-2</v>
      </c>
      <c r="O64" s="74">
        <f t="shared" si="43"/>
        <v>2.0833333333333332E-2</v>
      </c>
      <c r="P64" s="74">
        <f t="shared" si="43"/>
        <v>2.0833333333333332E-2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</v>
      </c>
      <c r="C65" s="75">
        <f t="shared" si="44"/>
        <v>0</v>
      </c>
      <c r="D65" s="75">
        <f t="shared" si="44"/>
        <v>0</v>
      </c>
      <c r="E65" s="75">
        <f t="shared" si="44"/>
        <v>0.3</v>
      </c>
      <c r="F65" s="75">
        <f t="shared" si="44"/>
        <v>0.45</v>
      </c>
      <c r="G65" s="75">
        <f t="shared" si="44"/>
        <v>0.45</v>
      </c>
      <c r="H65" s="75">
        <f t="shared" si="44"/>
        <v>0.3</v>
      </c>
      <c r="I65" s="75">
        <f t="shared" si="44"/>
        <v>0</v>
      </c>
      <c r="J65" s="75">
        <f t="shared" si="44"/>
        <v>0</v>
      </c>
      <c r="K65" s="75">
        <f t="shared" si="44"/>
        <v>0</v>
      </c>
      <c r="L65" s="75">
        <f t="shared" si="44"/>
        <v>0.3</v>
      </c>
      <c r="M65" s="75">
        <f t="shared" si="44"/>
        <v>0.3</v>
      </c>
      <c r="N65" s="75">
        <f t="shared" si="44"/>
        <v>0.3</v>
      </c>
      <c r="O65" s="75">
        <f t="shared" si="44"/>
        <v>0.3</v>
      </c>
      <c r="P65" s="75">
        <f t="shared" si="44"/>
        <v>0.3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0</v>
      </c>
      <c r="C66" s="76">
        <f t="shared" ref="C66:P66" si="45">TIME(INT(C65),(C65-INT(C65))*100,0)</f>
        <v>0</v>
      </c>
      <c r="D66" s="76">
        <f t="shared" si="45"/>
        <v>0</v>
      </c>
      <c r="E66" s="76">
        <f t="shared" si="45"/>
        <v>2.0833333333333332E-2</v>
      </c>
      <c r="F66" s="76">
        <f t="shared" si="45"/>
        <v>3.125E-2</v>
      </c>
      <c r="G66" s="76">
        <f t="shared" si="45"/>
        <v>3.125E-2</v>
      </c>
      <c r="H66" s="76">
        <f t="shared" si="45"/>
        <v>2.0833333333333332E-2</v>
      </c>
      <c r="I66" s="76">
        <f t="shared" si="45"/>
        <v>0</v>
      </c>
      <c r="J66" s="76">
        <f t="shared" si="45"/>
        <v>0</v>
      </c>
      <c r="K66" s="76">
        <f t="shared" si="45"/>
        <v>0</v>
      </c>
      <c r="L66" s="76">
        <f t="shared" si="45"/>
        <v>2.0833333333333332E-2</v>
      </c>
      <c r="M66" s="76">
        <f t="shared" si="45"/>
        <v>2.0833333333333332E-2</v>
      </c>
      <c r="N66" s="76">
        <f t="shared" si="45"/>
        <v>2.0833333333333332E-2</v>
      </c>
      <c r="O66" s="76">
        <f t="shared" si="45"/>
        <v>2.0833333333333332E-2</v>
      </c>
      <c r="P66" s="76">
        <f t="shared" si="45"/>
        <v>2.0833333333333332E-2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0.25000000000000006</v>
      </c>
      <c r="C67" s="22">
        <f t="shared" ref="C67:P67" si="46">IF(C52=1,0,IF(C58&gt;C56,C58-C56-C66+C59,C59))</f>
        <v>0</v>
      </c>
      <c r="D67" s="22">
        <f t="shared" si="46"/>
        <v>0</v>
      </c>
      <c r="E67" s="22">
        <f t="shared" si="46"/>
        <v>0.3125</v>
      </c>
      <c r="F67" s="22">
        <f t="shared" si="46"/>
        <v>0.40277777777777773</v>
      </c>
      <c r="G67" s="22">
        <f t="shared" si="46"/>
        <v>0.36805555555555552</v>
      </c>
      <c r="H67" s="22">
        <f t="shared" si="46"/>
        <v>0.35763888888888895</v>
      </c>
      <c r="I67" s="22">
        <f t="shared" si="46"/>
        <v>0.25000000000000006</v>
      </c>
      <c r="J67" s="22">
        <f t="shared" si="46"/>
        <v>0</v>
      </c>
      <c r="K67" s="22">
        <f t="shared" si="46"/>
        <v>0</v>
      </c>
      <c r="L67" s="22">
        <f t="shared" si="46"/>
        <v>0.32638888888888895</v>
      </c>
      <c r="M67" s="22">
        <f t="shared" si="46"/>
        <v>0.32638888888888895</v>
      </c>
      <c r="N67" s="22">
        <f t="shared" si="46"/>
        <v>0.32638888888888895</v>
      </c>
      <c r="O67" s="22">
        <f t="shared" si="46"/>
        <v>0.32638888888888895</v>
      </c>
      <c r="P67" s="22">
        <f t="shared" si="46"/>
        <v>0.26041666666666663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0.25000000000000006</v>
      </c>
      <c r="C68" s="57">
        <f>IF(OR(LEFT(C48,1)="U",LEFT(C48,3)="mKK",C67&lt;$C$10),C67,$C$10)</f>
        <v>0</v>
      </c>
      <c r="D68" s="57">
        <f t="shared" si="47"/>
        <v>0</v>
      </c>
      <c r="E68" s="57">
        <f t="shared" si="47"/>
        <v>0.3125</v>
      </c>
      <c r="F68" s="57">
        <f t="shared" si="47"/>
        <v>0.40277777777777773</v>
      </c>
      <c r="G68" s="57">
        <f t="shared" si="47"/>
        <v>0.36805555555555552</v>
      </c>
      <c r="H68" s="57">
        <f>IF(OR(LEFT(H48,1)="U",LEFT(H48,3)="mKK",H67&lt;$C$10),H67,$C$10)</f>
        <v>0.35763888888888895</v>
      </c>
      <c r="I68" s="57">
        <f t="shared" si="47"/>
        <v>0.25000000000000006</v>
      </c>
      <c r="J68" s="57">
        <f t="shared" si="47"/>
        <v>0</v>
      </c>
      <c r="K68" s="57">
        <f t="shared" si="47"/>
        <v>0</v>
      </c>
      <c r="L68" s="57">
        <f t="shared" si="47"/>
        <v>0.32638888888888895</v>
      </c>
      <c r="M68" s="57">
        <f t="shared" si="47"/>
        <v>0.32638888888888895</v>
      </c>
      <c r="N68" s="57">
        <f t="shared" si="47"/>
        <v>0.32638888888888895</v>
      </c>
      <c r="O68" s="57">
        <f t="shared" si="47"/>
        <v>0.32638888888888895</v>
      </c>
      <c r="P68" s="57">
        <f t="shared" si="47"/>
        <v>0.26041666666666663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6</v>
      </c>
      <c r="C69" s="25">
        <f t="shared" ref="C69:Q69" si="48">HOUR(C68)+MINUTE(C68)/100</f>
        <v>0</v>
      </c>
      <c r="D69" s="25">
        <f t="shared" si="48"/>
        <v>0</v>
      </c>
      <c r="E69" s="25">
        <f t="shared" si="48"/>
        <v>7.3</v>
      </c>
      <c r="F69" s="25">
        <f t="shared" si="48"/>
        <v>9.4</v>
      </c>
      <c r="G69" s="25">
        <f t="shared" si="48"/>
        <v>8.5</v>
      </c>
      <c r="H69" s="25">
        <f t="shared" si="48"/>
        <v>8.35</v>
      </c>
      <c r="I69" s="25">
        <f t="shared" si="48"/>
        <v>6</v>
      </c>
      <c r="J69" s="25">
        <f t="shared" si="48"/>
        <v>0</v>
      </c>
      <c r="K69" s="25">
        <f t="shared" si="48"/>
        <v>0</v>
      </c>
      <c r="L69" s="25">
        <f t="shared" si="48"/>
        <v>7.5</v>
      </c>
      <c r="M69" s="25">
        <f t="shared" si="48"/>
        <v>7.5</v>
      </c>
      <c r="N69" s="25">
        <f t="shared" si="48"/>
        <v>7.5</v>
      </c>
      <c r="O69" s="25">
        <f t="shared" si="48"/>
        <v>7.5</v>
      </c>
      <c r="P69" s="25">
        <f t="shared" si="48"/>
        <v>6.15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-8.3333333333333259E-2</v>
      </c>
      <c r="C70" s="22">
        <f t="shared" si="49"/>
        <v>0</v>
      </c>
      <c r="D70" s="22">
        <f t="shared" si="49"/>
        <v>0</v>
      </c>
      <c r="E70" s="22">
        <f t="shared" si="49"/>
        <v>-2.0833333333333315E-2</v>
      </c>
      <c r="F70" s="22">
        <f t="shared" si="49"/>
        <v>6.944444444444442E-2</v>
      </c>
      <c r="G70" s="22">
        <f t="shared" si="49"/>
        <v>3.472222222222221E-2</v>
      </c>
      <c r="H70" s="22">
        <f t="shared" si="49"/>
        <v>2.4305555555555636E-2</v>
      </c>
      <c r="I70" s="22">
        <f t="shared" si="49"/>
        <v>-8.3333333333333259E-2</v>
      </c>
      <c r="J70" s="22">
        <f t="shared" si="49"/>
        <v>0</v>
      </c>
      <c r="K70" s="22">
        <f t="shared" si="49"/>
        <v>0</v>
      </c>
      <c r="L70" s="22">
        <f t="shared" si="49"/>
        <v>-6.9444444444443643E-3</v>
      </c>
      <c r="M70" s="22">
        <f t="shared" si="49"/>
        <v>-6.9444444444443643E-3</v>
      </c>
      <c r="N70" s="22">
        <f t="shared" si="49"/>
        <v>-6.9444444444443643E-3</v>
      </c>
      <c r="O70" s="22">
        <f t="shared" si="49"/>
        <v>-6.9444444444443643E-3</v>
      </c>
      <c r="P70" s="22">
        <f t="shared" si="49"/>
        <v>-7.2916666666666685E-2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-2</v>
      </c>
      <c r="C71" s="26">
        <f t="shared" ref="C71:Q71" si="50">SIGN(C70)*(HOUR(ABS(C70))+MINUTE(ABS(C70))/100)</f>
        <v>0</v>
      </c>
      <c r="D71" s="26">
        <f t="shared" si="50"/>
        <v>0</v>
      </c>
      <c r="E71" s="26">
        <f t="shared" si="50"/>
        <v>-0.3</v>
      </c>
      <c r="F71" s="26">
        <f t="shared" si="50"/>
        <v>1.4</v>
      </c>
      <c r="G71" s="26">
        <f t="shared" si="50"/>
        <v>0.5</v>
      </c>
      <c r="H71" s="26">
        <f t="shared" si="50"/>
        <v>0.35</v>
      </c>
      <c r="I71" s="26">
        <f t="shared" si="50"/>
        <v>-2</v>
      </c>
      <c r="J71" s="26">
        <f t="shared" si="50"/>
        <v>0</v>
      </c>
      <c r="K71" s="26">
        <f t="shared" si="50"/>
        <v>0</v>
      </c>
      <c r="L71" s="26">
        <f t="shared" si="50"/>
        <v>-0.1</v>
      </c>
      <c r="M71" s="26">
        <f t="shared" si="50"/>
        <v>-0.1</v>
      </c>
      <c r="N71" s="26">
        <f t="shared" si="50"/>
        <v>-0.1</v>
      </c>
      <c r="O71" s="26">
        <f t="shared" si="50"/>
        <v>-0.1</v>
      </c>
      <c r="P71" s="27">
        <f t="shared" si="50"/>
        <v>-1.45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-21.368055555555554</v>
      </c>
      <c r="C72" s="22">
        <f t="shared" ref="C72:Q72" si="51">C70+B72</f>
        <v>-21.368055555555554</v>
      </c>
      <c r="D72" s="22">
        <f t="shared" si="51"/>
        <v>-21.368055555555554</v>
      </c>
      <c r="E72" s="22">
        <f t="shared" si="51"/>
        <v>-21.388888888888886</v>
      </c>
      <c r="F72" s="22">
        <f t="shared" si="51"/>
        <v>-21.319444444444443</v>
      </c>
      <c r="G72" s="22">
        <f t="shared" si="51"/>
        <v>-21.284722222222221</v>
      </c>
      <c r="H72" s="22">
        <f t="shared" si="51"/>
        <v>-21.260416666666664</v>
      </c>
      <c r="I72" s="22">
        <f t="shared" si="51"/>
        <v>-21.343749999999996</v>
      </c>
      <c r="J72" s="22">
        <f t="shared" si="51"/>
        <v>-21.343749999999996</v>
      </c>
      <c r="K72" s="22">
        <f t="shared" si="51"/>
        <v>-21.343749999999996</v>
      </c>
      <c r="L72" s="22">
        <f t="shared" si="51"/>
        <v>-21.350694444444439</v>
      </c>
      <c r="M72" s="22">
        <f t="shared" si="51"/>
        <v>-21.357638888888882</v>
      </c>
      <c r="N72" s="22">
        <f t="shared" si="51"/>
        <v>-21.364583333333325</v>
      </c>
      <c r="O72" s="22">
        <f t="shared" si="51"/>
        <v>-21.371527777777768</v>
      </c>
      <c r="P72" s="22">
        <f t="shared" si="51"/>
        <v>-21.444444444444436</v>
      </c>
      <c r="Q72" s="66">
        <f t="shared" si="51"/>
        <v>-21.444444444444436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-512.5</v>
      </c>
      <c r="C73" s="28">
        <f t="shared" ref="C73:Q73" si="52">SIGN(C72)*(DAY(ABS(C72))*24+HOUR(ABS(C72))+MINUTE(ABS(C72))/100)</f>
        <v>-512.5</v>
      </c>
      <c r="D73" s="28">
        <f t="shared" si="52"/>
        <v>-512.5</v>
      </c>
      <c r="E73" s="28">
        <f t="shared" si="52"/>
        <v>-513.20000000000005</v>
      </c>
      <c r="F73" s="28">
        <f t="shared" si="52"/>
        <v>-511.4</v>
      </c>
      <c r="G73" s="28">
        <f t="shared" si="52"/>
        <v>-510.5</v>
      </c>
      <c r="H73" s="28">
        <f t="shared" si="52"/>
        <v>-510.15</v>
      </c>
      <c r="I73" s="28">
        <f t="shared" si="52"/>
        <v>-512.15</v>
      </c>
      <c r="J73" s="28">
        <f t="shared" si="52"/>
        <v>-512.15</v>
      </c>
      <c r="K73" s="28">
        <f t="shared" si="52"/>
        <v>-512.15</v>
      </c>
      <c r="L73" s="28">
        <f t="shared" si="52"/>
        <v>-512.25</v>
      </c>
      <c r="M73" s="28">
        <f t="shared" si="52"/>
        <v>-512.35</v>
      </c>
      <c r="N73" s="28">
        <f t="shared" si="52"/>
        <v>-512.45000000000005</v>
      </c>
      <c r="O73" s="28">
        <f t="shared" si="52"/>
        <v>-512.54999999999995</v>
      </c>
      <c r="P73" s="28">
        <f t="shared" si="52"/>
        <v>-514.4</v>
      </c>
      <c r="Q73" s="28">
        <f t="shared" si="52"/>
        <v>-514.4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5" right="0" top="0.16" bottom="0" header="0.16" footer="0.19"/>
  <pageSetup paperSize="9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25"/>
  <sheetViews>
    <sheetView workbookViewId="0">
      <selection activeCell="J15" sqref="J15"/>
    </sheetView>
  </sheetViews>
  <sheetFormatPr baseColWidth="10" defaultRowHeight="12.75" x14ac:dyDescent="0.2"/>
  <cols>
    <col min="8" max="8" width="14" customWidth="1"/>
  </cols>
  <sheetData>
    <row r="1" spans="1:9" x14ac:dyDescent="0.2">
      <c r="A1" s="160"/>
      <c r="B1" s="161"/>
      <c r="C1" s="161"/>
      <c r="D1" s="161"/>
      <c r="E1" s="161"/>
      <c r="F1" s="161"/>
      <c r="G1" s="161"/>
      <c r="H1" s="161"/>
      <c r="I1" s="152"/>
    </row>
    <row r="2" spans="1:9" x14ac:dyDescent="0.2">
      <c r="A2" s="153"/>
      <c r="B2" s="162" t="s">
        <v>89</v>
      </c>
      <c r="C2" s="158"/>
      <c r="D2" s="158"/>
      <c r="E2" s="50"/>
      <c r="F2" s="142"/>
      <c r="G2" s="142"/>
      <c r="H2" s="142"/>
      <c r="I2" s="154"/>
    </row>
    <row r="3" spans="1:9" x14ac:dyDescent="0.2">
      <c r="A3" s="153"/>
      <c r="B3" s="142"/>
      <c r="C3" s="142"/>
      <c r="D3" s="142"/>
      <c r="E3" s="142"/>
      <c r="F3" s="142"/>
      <c r="G3" s="142"/>
      <c r="H3" s="142"/>
      <c r="I3" s="154"/>
    </row>
    <row r="4" spans="1:9" ht="23.25" x14ac:dyDescent="0.35">
      <c r="A4" s="153"/>
      <c r="B4" s="159" t="s">
        <v>151</v>
      </c>
      <c r="H4" s="142"/>
      <c r="I4" s="154"/>
    </row>
    <row r="5" spans="1:9" x14ac:dyDescent="0.2">
      <c r="A5" s="153"/>
      <c r="B5" s="142"/>
      <c r="C5" s="142"/>
      <c r="D5" s="142"/>
      <c r="E5" s="142"/>
      <c r="F5" s="142"/>
      <c r="G5" s="142"/>
      <c r="H5" s="142"/>
      <c r="I5" s="154"/>
    </row>
    <row r="6" spans="1:9" x14ac:dyDescent="0.2">
      <c r="A6" s="153"/>
      <c r="B6" s="399" t="s">
        <v>123</v>
      </c>
      <c r="C6" s="400"/>
      <c r="D6" s="400"/>
      <c r="E6" s="401"/>
      <c r="F6" s="146"/>
      <c r="G6" s="142" t="s">
        <v>90</v>
      </c>
      <c r="H6" s="142"/>
      <c r="I6" s="154"/>
    </row>
    <row r="7" spans="1:9" x14ac:dyDescent="0.2">
      <c r="A7" s="153"/>
      <c r="B7" s="142"/>
      <c r="C7" s="142"/>
      <c r="D7" s="142"/>
      <c r="E7" s="142"/>
      <c r="F7" s="142"/>
      <c r="G7" s="142"/>
      <c r="H7" s="142"/>
      <c r="I7" s="154"/>
    </row>
    <row r="8" spans="1:9" x14ac:dyDescent="0.2">
      <c r="A8" s="153"/>
      <c r="B8" s="142"/>
      <c r="C8" s="402" t="s">
        <v>152</v>
      </c>
      <c r="D8" s="403"/>
      <c r="E8" s="401"/>
      <c r="F8" s="402"/>
      <c r="G8" s="403"/>
      <c r="H8" s="401"/>
      <c r="I8" s="154"/>
    </row>
    <row r="9" spans="1:9" ht="21.75" x14ac:dyDescent="0.2">
      <c r="A9" s="153"/>
      <c r="B9" s="142"/>
      <c r="C9" s="163" t="s">
        <v>91</v>
      </c>
      <c r="D9" s="165" t="s">
        <v>92</v>
      </c>
      <c r="E9" s="164" t="s">
        <v>105</v>
      </c>
      <c r="F9" s="404" t="s">
        <v>104</v>
      </c>
      <c r="G9" s="405"/>
      <c r="H9" s="406"/>
      <c r="I9" s="154"/>
    </row>
    <row r="10" spans="1:9" x14ac:dyDescent="0.2">
      <c r="A10" s="153"/>
      <c r="B10" s="145" t="s">
        <v>93</v>
      </c>
      <c r="C10" s="166">
        <f>F6</f>
        <v>0</v>
      </c>
      <c r="D10" s="169"/>
      <c r="E10" s="168">
        <f>C10-D10</f>
        <v>0</v>
      </c>
      <c r="F10" s="407"/>
      <c r="G10" s="408"/>
      <c r="H10" s="409"/>
      <c r="I10" s="154"/>
    </row>
    <row r="11" spans="1:9" x14ac:dyDescent="0.2">
      <c r="A11" s="153"/>
      <c r="B11" s="145" t="s">
        <v>94</v>
      </c>
      <c r="C11" s="167">
        <f>E10</f>
        <v>0</v>
      </c>
      <c r="D11" s="169"/>
      <c r="E11" s="168">
        <f t="shared" ref="E11:E21" si="0">C11-D11</f>
        <v>0</v>
      </c>
      <c r="F11" s="410"/>
      <c r="G11" s="411"/>
      <c r="H11" s="412"/>
      <c r="I11" s="154"/>
    </row>
    <row r="12" spans="1:9" x14ac:dyDescent="0.2">
      <c r="A12" s="153"/>
      <c r="B12" s="145" t="s">
        <v>95</v>
      </c>
      <c r="C12" s="167">
        <f t="shared" ref="C12:C21" si="1">E11</f>
        <v>0</v>
      </c>
      <c r="D12" s="169"/>
      <c r="E12" s="168">
        <f t="shared" si="0"/>
        <v>0</v>
      </c>
      <c r="F12" s="413"/>
      <c r="G12" s="411"/>
      <c r="H12" s="412"/>
      <c r="I12" s="154"/>
    </row>
    <row r="13" spans="1:9" x14ac:dyDescent="0.2">
      <c r="A13" s="153"/>
      <c r="B13" s="145" t="s">
        <v>96</v>
      </c>
      <c r="C13" s="167">
        <f t="shared" si="1"/>
        <v>0</v>
      </c>
      <c r="D13" s="169"/>
      <c r="E13" s="168">
        <f t="shared" si="0"/>
        <v>0</v>
      </c>
      <c r="F13" s="410"/>
      <c r="G13" s="411"/>
      <c r="H13" s="412"/>
      <c r="I13" s="154"/>
    </row>
    <row r="14" spans="1:9" x14ac:dyDescent="0.2">
      <c r="A14" s="153"/>
      <c r="B14" s="145" t="s">
        <v>62</v>
      </c>
      <c r="C14" s="167">
        <f t="shared" si="1"/>
        <v>0</v>
      </c>
      <c r="D14" s="169"/>
      <c r="E14" s="168">
        <f t="shared" si="0"/>
        <v>0</v>
      </c>
      <c r="F14" s="413"/>
      <c r="G14" s="411"/>
      <c r="H14" s="412"/>
      <c r="I14" s="154"/>
    </row>
    <row r="15" spans="1:9" x14ac:dyDescent="0.2">
      <c r="A15" s="153"/>
      <c r="B15" s="145" t="s">
        <v>97</v>
      </c>
      <c r="C15" s="167">
        <f t="shared" si="1"/>
        <v>0</v>
      </c>
      <c r="D15" s="169"/>
      <c r="E15" s="168">
        <f t="shared" si="0"/>
        <v>0</v>
      </c>
      <c r="F15" s="413"/>
      <c r="G15" s="411"/>
      <c r="H15" s="412"/>
      <c r="I15" s="154"/>
    </row>
    <row r="16" spans="1:9" x14ac:dyDescent="0.2">
      <c r="A16" s="153"/>
      <c r="B16" s="145" t="s">
        <v>98</v>
      </c>
      <c r="C16" s="167">
        <f t="shared" si="1"/>
        <v>0</v>
      </c>
      <c r="D16" s="169"/>
      <c r="E16" s="168">
        <f t="shared" si="0"/>
        <v>0</v>
      </c>
      <c r="F16" s="413"/>
      <c r="G16" s="411"/>
      <c r="H16" s="412"/>
      <c r="I16" s="154"/>
    </row>
    <row r="17" spans="1:9" x14ac:dyDescent="0.2">
      <c r="A17" s="153"/>
      <c r="B17" s="145" t="s">
        <v>99</v>
      </c>
      <c r="C17" s="167">
        <f t="shared" si="1"/>
        <v>0</v>
      </c>
      <c r="D17" s="169"/>
      <c r="E17" s="168">
        <f t="shared" si="0"/>
        <v>0</v>
      </c>
      <c r="F17" s="413"/>
      <c r="G17" s="411"/>
      <c r="H17" s="412"/>
      <c r="I17" s="154"/>
    </row>
    <row r="18" spans="1:9" x14ac:dyDescent="0.2">
      <c r="A18" s="153"/>
      <c r="B18" s="145" t="s">
        <v>100</v>
      </c>
      <c r="C18" s="167">
        <f t="shared" si="1"/>
        <v>0</v>
      </c>
      <c r="D18" s="169"/>
      <c r="E18" s="168">
        <f t="shared" si="0"/>
        <v>0</v>
      </c>
      <c r="F18" s="413"/>
      <c r="G18" s="411"/>
      <c r="H18" s="412"/>
      <c r="I18" s="154"/>
    </row>
    <row r="19" spans="1:9" x14ac:dyDescent="0.2">
      <c r="A19" s="153"/>
      <c r="B19" s="145" t="s">
        <v>101</v>
      </c>
      <c r="C19" s="167">
        <f t="shared" si="1"/>
        <v>0</v>
      </c>
      <c r="D19" s="169"/>
      <c r="E19" s="168">
        <f t="shared" si="0"/>
        <v>0</v>
      </c>
      <c r="F19" s="413"/>
      <c r="G19" s="411"/>
      <c r="H19" s="412"/>
      <c r="I19" s="154"/>
    </row>
    <row r="20" spans="1:9" x14ac:dyDescent="0.2">
      <c r="A20" s="153"/>
      <c r="B20" s="145" t="s">
        <v>102</v>
      </c>
      <c r="C20" s="167">
        <f t="shared" si="1"/>
        <v>0</v>
      </c>
      <c r="D20" s="169"/>
      <c r="E20" s="168">
        <f t="shared" si="0"/>
        <v>0</v>
      </c>
      <c r="F20" s="413"/>
      <c r="G20" s="411"/>
      <c r="H20" s="412"/>
      <c r="I20" s="154"/>
    </row>
    <row r="21" spans="1:9" x14ac:dyDescent="0.2">
      <c r="A21" s="153"/>
      <c r="B21" s="145" t="s">
        <v>103</v>
      </c>
      <c r="C21" s="167">
        <f t="shared" si="1"/>
        <v>0</v>
      </c>
      <c r="D21" s="169"/>
      <c r="E21" s="168">
        <f t="shared" si="0"/>
        <v>0</v>
      </c>
      <c r="F21" s="413"/>
      <c r="G21" s="411"/>
      <c r="H21" s="412"/>
      <c r="I21" s="154"/>
    </row>
    <row r="22" spans="1:9" ht="13.5" thickBot="1" x14ac:dyDescent="0.25">
      <c r="A22" s="153"/>
      <c r="B22" s="142"/>
      <c r="C22" s="226" t="s">
        <v>119</v>
      </c>
      <c r="D22" s="235">
        <f>SUM(D10:D21)</f>
        <v>0</v>
      </c>
      <c r="E22" s="227">
        <f>E21</f>
        <v>0</v>
      </c>
      <c r="F22" s="225" t="s">
        <v>118</v>
      </c>
      <c r="G22" s="142"/>
      <c r="H22" s="142"/>
      <c r="I22" s="154"/>
    </row>
    <row r="23" spans="1:9" ht="13.5" thickTop="1" x14ac:dyDescent="0.2">
      <c r="A23" s="153"/>
      <c r="B23" s="103" t="s">
        <v>72</v>
      </c>
      <c r="C23" s="115" t="s">
        <v>76</v>
      </c>
      <c r="D23" s="115"/>
      <c r="E23" s="148"/>
      <c r="F23" s="143"/>
      <c r="G23" s="115"/>
      <c r="H23" s="150"/>
      <c r="I23" s="154"/>
    </row>
    <row r="24" spans="1:9" ht="13.5" thickBot="1" x14ac:dyDescent="0.25">
      <c r="A24" s="153"/>
      <c r="B24" s="147"/>
      <c r="C24" s="118" t="s">
        <v>77</v>
      </c>
      <c r="D24" s="118"/>
      <c r="E24" s="149"/>
      <c r="F24" s="144"/>
      <c r="G24" s="118"/>
      <c r="H24" s="151"/>
      <c r="I24" s="154"/>
    </row>
    <row r="25" spans="1:9" ht="13.5" thickTop="1" x14ac:dyDescent="0.2">
      <c r="A25" s="155"/>
      <c r="B25" s="156"/>
      <c r="C25" s="156"/>
      <c r="D25" s="156"/>
      <c r="E25" s="156"/>
      <c r="F25" s="156"/>
      <c r="G25" s="156"/>
      <c r="H25" s="156"/>
      <c r="I25" s="157"/>
    </row>
  </sheetData>
  <mergeCells count="16">
    <mergeCell ref="F21:H21"/>
    <mergeCell ref="F15:H15"/>
    <mergeCell ref="F16:H16"/>
    <mergeCell ref="F17:H17"/>
    <mergeCell ref="F18:H18"/>
    <mergeCell ref="F19:H19"/>
    <mergeCell ref="F11:H11"/>
    <mergeCell ref="F12:H12"/>
    <mergeCell ref="F13:H13"/>
    <mergeCell ref="F14:H14"/>
    <mergeCell ref="F20:H20"/>
    <mergeCell ref="B6:E6"/>
    <mergeCell ref="C8:E8"/>
    <mergeCell ref="F8:H8"/>
    <mergeCell ref="F9:H9"/>
    <mergeCell ref="F10:H10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5"/>
  <dimension ref="A1:AC156"/>
  <sheetViews>
    <sheetView workbookViewId="0">
      <selection activeCell="V11" sqref="V11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29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</row>
    <row r="2" spans="1:29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'09'!Q73</f>
        <v>-24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</row>
    <row r="3" spans="1:29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-24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</row>
    <row r="4" spans="1:29" ht="16.5" customHeight="1" thickTop="1" thickBot="1" x14ac:dyDescent="0.25">
      <c r="A4" t="s">
        <v>11</v>
      </c>
      <c r="B4" s="194" t="s">
        <v>67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</row>
    <row r="5" spans="1:29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</row>
    <row r="6" spans="1:29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-192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</row>
    <row r="7" spans="1:29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</row>
    <row r="8" spans="1:29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</row>
    <row r="9" spans="1:29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5">
        <f>ABS(P2)</f>
        <v>24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-1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-7.9999999999999964</v>
      </c>
      <c r="Q9" s="47">
        <f>ABS(P2)</f>
        <v>24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</row>
    <row r="10" spans="1:29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-1</v>
      </c>
      <c r="J10" s="101">
        <f>TIME(INT(M1),(M1-INT(M1))*100,0)</f>
        <v>0.83333333333333337</v>
      </c>
      <c r="K10" s="100">
        <f>ABS(K9)</f>
        <v>0</v>
      </c>
      <c r="L10" s="102">
        <f>ABS(L9)</f>
        <v>1</v>
      </c>
      <c r="M10" s="110" t="e">
        <f>#REF!</f>
        <v>#REF!</v>
      </c>
      <c r="N10" s="112" t="e">
        <f>Q54</f>
        <v>#REF!</v>
      </c>
      <c r="O10" s="111">
        <f>ABS(P10)</f>
        <v>7.9999999999999964</v>
      </c>
      <c r="P10" s="1">
        <f>IF(P9&gt;O9,O9,P9)</f>
        <v>-7.9999999999999964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</row>
    <row r="11" spans="1:29" s="15" customFormat="1" ht="21" customHeight="1" thickTop="1" thickBot="1" x14ac:dyDescent="0.25">
      <c r="A11" s="15" t="s">
        <v>17</v>
      </c>
      <c r="B11" s="16">
        <v>45566</v>
      </c>
      <c r="C11" s="16">
        <v>45567</v>
      </c>
      <c r="D11" s="16">
        <v>45568</v>
      </c>
      <c r="E11" s="16">
        <v>45569</v>
      </c>
      <c r="F11" s="16">
        <v>45570</v>
      </c>
      <c r="G11" s="16">
        <v>45571</v>
      </c>
      <c r="H11" s="16">
        <v>45572</v>
      </c>
      <c r="I11" s="16">
        <v>45573</v>
      </c>
      <c r="J11" s="16">
        <v>45574</v>
      </c>
      <c r="K11" s="16">
        <v>45575</v>
      </c>
      <c r="L11" s="16">
        <v>45576</v>
      </c>
      <c r="M11" s="16">
        <v>45577</v>
      </c>
      <c r="N11" s="16">
        <v>45578</v>
      </c>
      <c r="O11" s="16">
        <v>45579</v>
      </c>
      <c r="P11" s="16">
        <v>45580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</row>
    <row r="12" spans="1:29" ht="16.149999999999999" customHeight="1" thickBot="1" x14ac:dyDescent="0.25">
      <c r="A12" s="6" t="s">
        <v>18</v>
      </c>
      <c r="B12" s="45">
        <f>B11</f>
        <v>45566</v>
      </c>
      <c r="C12" s="45">
        <f t="shared" ref="C12:P12" si="0">C11</f>
        <v>45567</v>
      </c>
      <c r="D12" s="45">
        <f t="shared" si="0"/>
        <v>45568</v>
      </c>
      <c r="E12" s="45">
        <f t="shared" si="0"/>
        <v>45569</v>
      </c>
      <c r="F12" s="45">
        <f t="shared" si="0"/>
        <v>45570</v>
      </c>
      <c r="G12" s="45">
        <f t="shared" si="0"/>
        <v>45571</v>
      </c>
      <c r="H12" s="45">
        <f t="shared" si="0"/>
        <v>45572</v>
      </c>
      <c r="I12" s="45">
        <f t="shared" si="0"/>
        <v>45573</v>
      </c>
      <c r="J12" s="45">
        <f t="shared" si="0"/>
        <v>45574</v>
      </c>
      <c r="K12" s="45">
        <f t="shared" si="0"/>
        <v>45575</v>
      </c>
      <c r="L12" s="45">
        <f t="shared" si="0"/>
        <v>45576</v>
      </c>
      <c r="M12" s="45">
        <f t="shared" si="0"/>
        <v>45577</v>
      </c>
      <c r="N12" s="45">
        <f t="shared" si="0"/>
        <v>45578</v>
      </c>
      <c r="O12" s="45">
        <f t="shared" si="0"/>
        <v>45579</v>
      </c>
      <c r="P12" s="45">
        <f t="shared" si="0"/>
        <v>45580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</row>
    <row r="13" spans="1:29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</row>
    <row r="14" spans="1:29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</row>
    <row r="15" spans="1:29" ht="16.149999999999999" customHeight="1" x14ac:dyDescent="0.2">
      <c r="A15" s="6" t="s">
        <v>21</v>
      </c>
      <c r="B15" s="68">
        <f>IF(AND(B19&gt;0,OR(LEFT(B16,1)="U",LEFT(B16,1)="A",LEFT(B16,1)="K",LEFT(B16,1)="D",LEFT(B16,3)="mKK")),$I$1,'10HO'!N6)</f>
        <v>0</v>
      </c>
      <c r="C15" s="68">
        <f>IF(AND(C19&gt;0,OR(LEFT(C16,1)="U",LEFT(C16,1)="A",LEFT(C16,1)="K",LEFT(C16,1)="D",LEFT(C16,3)="mKK")),$I$1,'10HO'!N7)</f>
        <v>0</v>
      </c>
      <c r="D15" s="68">
        <f>IF(AND(D19&gt;0,OR(LEFT(D16,1)="U",LEFT(D16,1)="A",LEFT(D16,1)="K",LEFT(D16,1)="D",LEFT(D16,3)="mKK")),$I$1,'10HO'!N8)</f>
        <v>0</v>
      </c>
      <c r="E15" s="68">
        <f>IF(AND(E19&gt;0,OR(LEFT(E16,1)="U",LEFT(E16,1)="A",LEFT(E16,1)="K",LEFT(E16,1)="D",LEFT(E16,3)="mKK")),$I$1,'10HO'!N9)</f>
        <v>0</v>
      </c>
      <c r="F15" s="68">
        <f>IF(AND(F19&gt;0,OR(LEFT(F16,1)="U",LEFT(F16,1)="A",LEFT(F16,1)="K",LEFT(F16,1)="D",LEFT(F16,3)="mKK")),$I$1,'10HO'!N10)</f>
        <v>0</v>
      </c>
      <c r="G15" s="68">
        <f>IF(AND(G19&gt;0,OR(LEFT(G16,1)="U",LEFT(G16,1)="A",LEFT(G16,1)="K",LEFT(G16,1)="D",LEFT(G16,3)="mKK")),$I$1,'10HO'!N11)</f>
        <v>0</v>
      </c>
      <c r="H15" s="68">
        <f>IF(AND(H19&gt;0,OR(LEFT(H16,1)="U",LEFT(H16,1)="A",LEFT(H16,1)="K",LEFT(H16,1)="D",LEFT(H16,3)="mKK")),$I$1,'10HO'!N12)</f>
        <v>0</v>
      </c>
      <c r="I15" s="68">
        <f>IF(AND(I19&gt;0,OR(LEFT(I16,1)="U",LEFT(I16,1)="A",LEFT(I16,1)="K",LEFT(I16,1)="D",LEFT(I16,3)="mKK")),$I$1,'10HO'!N13)</f>
        <v>0</v>
      </c>
      <c r="J15" s="68">
        <f>IF(AND(J19&gt;0,OR(LEFT(J16,1)="U",LEFT(J16,1)="A",LEFT(J16,1)="K",LEFT(J16,1)="D",LEFT(J16,3)="mKK")),$I$1,'10HO'!N14)</f>
        <v>0</v>
      </c>
      <c r="K15" s="68">
        <f>IF(AND(K19&gt;0,OR(LEFT(K16,1)="U",LEFT(K16,1)="A",LEFT(K16,1)="K",LEFT(K16,1)="D",LEFT(K16,3)="mKK")),$I$1,'10HO'!N15)</f>
        <v>0</v>
      </c>
      <c r="L15" s="68">
        <f>IF(AND(L19&gt;0,OR(LEFT(L16,1)="U",LEFT(L16,1)="A",LEFT(L16,1)="K",LEFT(L16,1)="D",LEFT(L16,3)="mKK")),$I$1,'10HO'!N16)</f>
        <v>0</v>
      </c>
      <c r="M15" s="68">
        <f>IF(AND(M19&gt;0,OR(LEFT(M16,1)="U",LEFT(M16,1)="A",LEFT(M16,1)="K",LEFT(M16,1)="D",LEFT(M16,3)="mKK")),$I$1,'10HO'!N17)</f>
        <v>0</v>
      </c>
      <c r="N15" s="68">
        <f>IF(AND(N19&gt;0,OR(LEFT(N16,1)="U",LEFT(N16,1)="A",LEFT(N16,1)="K",LEFT(N16,1)="D",LEFT(N16,3)="mKK")),$I$1,'10HO'!N18)</f>
        <v>0</v>
      </c>
      <c r="O15" s="68">
        <f>IF(AND(O19&gt;0,OR(LEFT(O16,1)="U",LEFT(O16,1)="A",LEFT(O16,1)="K",LEFT(O16,1)="D",LEFT(O16,3)="mKK")),$I$1,'10HO'!N19)</f>
        <v>0</v>
      </c>
      <c r="P15" s="68">
        <f>IF(AND(P19&gt;0,OR(LEFT(P16,1)="U",LEFT(P16,1)="A",LEFT(P16,1)="K",LEFT(P16,1)="D",LEFT(P16,3)="mKK")),$I$1,'10HO'!N20)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</row>
    <row r="16" spans="1:29" ht="16.149999999999999" customHeight="1" x14ac:dyDescent="0.2">
      <c r="A16" s="6" t="s">
        <v>22</v>
      </c>
      <c r="B16" s="323"/>
      <c r="C16" s="323"/>
      <c r="D16" s="323" t="s">
        <v>23</v>
      </c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</row>
    <row r="17" spans="1:29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</row>
    <row r="18" spans="1:29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</row>
    <row r="19" spans="1:29" hidden="1" x14ac:dyDescent="0.2">
      <c r="A19" s="17" t="s">
        <v>26</v>
      </c>
      <c r="B19" s="18">
        <f t="shared" ref="B19:P19" si="1">IF(OR(WEEKDAY(B12)=7,WEEKDAY(B12)=1,B16="gF"),0,$I$1)</f>
        <v>8</v>
      </c>
      <c r="C19" s="18">
        <f t="shared" si="1"/>
        <v>8</v>
      </c>
      <c r="D19" s="18">
        <f t="shared" si="1"/>
        <v>0</v>
      </c>
      <c r="E19" s="18">
        <f t="shared" si="1"/>
        <v>8</v>
      </c>
      <c r="F19" s="18">
        <f t="shared" si="1"/>
        <v>0</v>
      </c>
      <c r="G19" s="18">
        <f t="shared" si="1"/>
        <v>0</v>
      </c>
      <c r="H19" s="18">
        <f t="shared" si="1"/>
        <v>8</v>
      </c>
      <c r="I19" s="18">
        <f t="shared" si="1"/>
        <v>8</v>
      </c>
      <c r="J19" s="18">
        <f t="shared" si="1"/>
        <v>8</v>
      </c>
      <c r="K19" s="18">
        <f t="shared" si="1"/>
        <v>8</v>
      </c>
      <c r="L19" s="18">
        <f t="shared" si="1"/>
        <v>8</v>
      </c>
      <c r="M19" s="18">
        <f t="shared" si="1"/>
        <v>0</v>
      </c>
      <c r="N19" s="18">
        <f t="shared" si="1"/>
        <v>0</v>
      </c>
      <c r="O19" s="18">
        <f t="shared" si="1"/>
        <v>8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</row>
    <row r="20" spans="1:29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</row>
    <row r="21" spans="1:29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</row>
    <row r="22" spans="1:29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</row>
    <row r="23" spans="1:29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</row>
    <row r="24" spans="1:29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</row>
    <row r="25" spans="1:29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</row>
    <row r="26" spans="1:29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</row>
    <row r="27" spans="1:29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</row>
    <row r="28" spans="1:29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</row>
    <row r="29" spans="1:29" hidden="1" x14ac:dyDescent="0.2">
      <c r="A29" s="17" t="s">
        <v>13</v>
      </c>
      <c r="B29" s="20">
        <f t="shared" ref="B29:P29" si="11">TIME(INT(B19),(B19-INT(B19))*100,0)</f>
        <v>0.33333333333333331</v>
      </c>
      <c r="C29" s="20">
        <f t="shared" si="11"/>
        <v>0.33333333333333331</v>
      </c>
      <c r="D29" s="20">
        <f t="shared" si="11"/>
        <v>0</v>
      </c>
      <c r="E29" s="20">
        <f t="shared" si="11"/>
        <v>0.33333333333333331</v>
      </c>
      <c r="F29" s="21">
        <f t="shared" si="11"/>
        <v>0</v>
      </c>
      <c r="G29" s="20">
        <f t="shared" si="11"/>
        <v>0</v>
      </c>
      <c r="H29" s="20">
        <f t="shared" si="11"/>
        <v>0.33333333333333331</v>
      </c>
      <c r="I29" s="20">
        <f t="shared" si="11"/>
        <v>0.33333333333333331</v>
      </c>
      <c r="J29" s="20">
        <f t="shared" si="11"/>
        <v>0.33333333333333331</v>
      </c>
      <c r="K29" s="20">
        <f t="shared" si="11"/>
        <v>0.33333333333333331</v>
      </c>
      <c r="L29" s="20">
        <f t="shared" si="11"/>
        <v>0.33333333333333331</v>
      </c>
      <c r="M29" s="20">
        <f t="shared" si="11"/>
        <v>0</v>
      </c>
      <c r="N29" s="20">
        <f t="shared" si="11"/>
        <v>0</v>
      </c>
      <c r="O29" s="20">
        <f t="shared" si="11"/>
        <v>0.33333333333333331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</row>
    <row r="30" spans="1:29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2">C30+D29</f>
        <v>0.66666666666666663</v>
      </c>
      <c r="E30" s="22">
        <f t="shared" si="12"/>
        <v>1</v>
      </c>
      <c r="F30" s="22">
        <f t="shared" si="12"/>
        <v>1</v>
      </c>
      <c r="G30" s="22">
        <f t="shared" si="12"/>
        <v>1</v>
      </c>
      <c r="H30" s="22">
        <f t="shared" si="12"/>
        <v>1.3333333333333333</v>
      </c>
      <c r="I30" s="22">
        <f t="shared" si="12"/>
        <v>1.6666666666666665</v>
      </c>
      <c r="J30" s="22">
        <f t="shared" si="12"/>
        <v>1.9999999999999998</v>
      </c>
      <c r="K30" s="22">
        <f t="shared" si="12"/>
        <v>2.333333333333333</v>
      </c>
      <c r="L30" s="22">
        <f t="shared" si="12"/>
        <v>2.6666666666666665</v>
      </c>
      <c r="M30" s="22">
        <f t="shared" si="12"/>
        <v>2.6666666666666665</v>
      </c>
      <c r="N30" s="22">
        <f t="shared" si="12"/>
        <v>2.6666666666666665</v>
      </c>
      <c r="O30" s="22">
        <f t="shared" si="12"/>
        <v>3</v>
      </c>
      <c r="P30" s="66">
        <f t="shared" si="12"/>
        <v>3.3333333333333335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</row>
    <row r="31" spans="1:29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</row>
    <row r="32" spans="1:29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</row>
    <row r="33" spans="1:29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</row>
    <row r="34" spans="1:29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</row>
    <row r="35" spans="1:29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</row>
    <row r="36" spans="1:29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</row>
    <row r="37" spans="1:29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</row>
    <row r="38" spans="1:29" s="24" customFormat="1" ht="14.25" hidden="1" thickTop="1" thickBot="1" x14ac:dyDescent="0.25">
      <c r="A38" s="23" t="s">
        <v>39</v>
      </c>
      <c r="B38" s="58">
        <f t="shared" ref="B38:P38" si="20">B36-B29</f>
        <v>-0.33333333333333331</v>
      </c>
      <c r="C38" s="22">
        <f t="shared" si="20"/>
        <v>-0.33333333333333331</v>
      </c>
      <c r="D38" s="22">
        <f t="shared" si="20"/>
        <v>0</v>
      </c>
      <c r="E38" s="22">
        <f t="shared" si="20"/>
        <v>-0.33333333333333331</v>
      </c>
      <c r="F38" s="22">
        <f t="shared" si="20"/>
        <v>0</v>
      </c>
      <c r="G38" s="22">
        <f t="shared" si="20"/>
        <v>0</v>
      </c>
      <c r="H38" s="22">
        <f t="shared" si="20"/>
        <v>-0.33333333333333331</v>
      </c>
      <c r="I38" s="22">
        <f t="shared" si="20"/>
        <v>-0.33333333333333331</v>
      </c>
      <c r="J38" s="22">
        <f t="shared" si="20"/>
        <v>-0.33333333333333331</v>
      </c>
      <c r="K38" s="22">
        <f t="shared" si="20"/>
        <v>-0.33333333333333331</v>
      </c>
      <c r="L38" s="22">
        <f t="shared" si="20"/>
        <v>-0.33333333333333331</v>
      </c>
      <c r="M38" s="22">
        <f t="shared" si="20"/>
        <v>0</v>
      </c>
      <c r="N38" s="22">
        <f t="shared" si="20"/>
        <v>0</v>
      </c>
      <c r="O38" s="22">
        <f t="shared" si="20"/>
        <v>-0.33333333333333331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</row>
    <row r="39" spans="1:29" s="24" customFormat="1" ht="14.25" thickTop="1" thickBot="1" x14ac:dyDescent="0.25">
      <c r="A39" s="24" t="s">
        <v>40</v>
      </c>
      <c r="B39" s="26">
        <f t="shared" ref="B39:P39" si="21">SIGN(B38)*(HOUR(ABS(B38))+MINUTE(ABS(B38))/100)</f>
        <v>-8</v>
      </c>
      <c r="C39" s="26">
        <f t="shared" si="21"/>
        <v>-8</v>
      </c>
      <c r="D39" s="26">
        <f t="shared" si="21"/>
        <v>0</v>
      </c>
      <c r="E39" s="26">
        <f t="shared" si="21"/>
        <v>-8</v>
      </c>
      <c r="F39" s="26">
        <f t="shared" si="21"/>
        <v>0</v>
      </c>
      <c r="G39" s="26">
        <f t="shared" si="21"/>
        <v>0</v>
      </c>
      <c r="H39" s="26">
        <f t="shared" si="21"/>
        <v>-8</v>
      </c>
      <c r="I39" s="26">
        <f t="shared" si="21"/>
        <v>-8</v>
      </c>
      <c r="J39" s="26">
        <f t="shared" si="21"/>
        <v>-8</v>
      </c>
      <c r="K39" s="26">
        <f t="shared" si="21"/>
        <v>-8</v>
      </c>
      <c r="L39" s="26">
        <f t="shared" si="21"/>
        <v>-8</v>
      </c>
      <c r="M39" s="26">
        <f t="shared" si="21"/>
        <v>0</v>
      </c>
      <c r="N39" s="26">
        <f t="shared" si="21"/>
        <v>0</v>
      </c>
      <c r="O39" s="26">
        <f t="shared" si="21"/>
        <v>-8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</row>
    <row r="40" spans="1:29" s="24" customFormat="1" ht="13.5" hidden="1" thickTop="1" x14ac:dyDescent="0.2">
      <c r="A40" s="23" t="s">
        <v>41</v>
      </c>
      <c r="B40" s="58">
        <f>B38+I10</f>
        <v>-1.3333333333333333</v>
      </c>
      <c r="C40" s="22">
        <f t="shared" ref="C40:P40" si="22">C38+B40</f>
        <v>-1.6666666666666665</v>
      </c>
      <c r="D40" s="22">
        <f t="shared" si="22"/>
        <v>-1.6666666666666665</v>
      </c>
      <c r="E40" s="22">
        <f t="shared" si="22"/>
        <v>-1.9999999999999998</v>
      </c>
      <c r="F40" s="22">
        <f t="shared" si="22"/>
        <v>-1.9999999999999998</v>
      </c>
      <c r="G40" s="22">
        <f t="shared" si="22"/>
        <v>-1.9999999999999998</v>
      </c>
      <c r="H40" s="22">
        <f t="shared" si="22"/>
        <v>-2.333333333333333</v>
      </c>
      <c r="I40" s="22">
        <f t="shared" si="22"/>
        <v>-2.6666666666666665</v>
      </c>
      <c r="J40" s="22">
        <f t="shared" si="22"/>
        <v>-3</v>
      </c>
      <c r="K40" s="22">
        <f t="shared" si="22"/>
        <v>-3.3333333333333335</v>
      </c>
      <c r="L40" s="22">
        <f t="shared" si="22"/>
        <v>-3.666666666666667</v>
      </c>
      <c r="M40" s="22">
        <f t="shared" si="22"/>
        <v>-3.666666666666667</v>
      </c>
      <c r="N40" s="22">
        <f t="shared" si="22"/>
        <v>-3.666666666666667</v>
      </c>
      <c r="O40" s="22">
        <f t="shared" si="22"/>
        <v>-4</v>
      </c>
      <c r="P40" s="66">
        <f t="shared" si="22"/>
        <v>-4.333333333333333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</row>
    <row r="41" spans="1:29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-32</v>
      </c>
      <c r="C41" s="28">
        <f t="shared" si="23"/>
        <v>-40</v>
      </c>
      <c r="D41" s="28">
        <f t="shared" si="23"/>
        <v>-40</v>
      </c>
      <c r="E41" s="28">
        <f t="shared" si="23"/>
        <v>-48</v>
      </c>
      <c r="F41" s="28">
        <f t="shared" si="23"/>
        <v>-48</v>
      </c>
      <c r="G41" s="28">
        <f t="shared" si="23"/>
        <v>-48</v>
      </c>
      <c r="H41" s="28">
        <f t="shared" si="23"/>
        <v>-56</v>
      </c>
      <c r="I41" s="28">
        <f t="shared" si="23"/>
        <v>-64</v>
      </c>
      <c r="J41" s="28">
        <f t="shared" si="23"/>
        <v>-72</v>
      </c>
      <c r="K41" s="28">
        <f t="shared" si="23"/>
        <v>-80</v>
      </c>
      <c r="L41" s="28">
        <f t="shared" si="23"/>
        <v>-88</v>
      </c>
      <c r="M41" s="28">
        <f t="shared" si="23"/>
        <v>-88</v>
      </c>
      <c r="N41" s="28">
        <f t="shared" si="23"/>
        <v>-88</v>
      </c>
      <c r="O41" s="28">
        <f t="shared" si="23"/>
        <v>-96</v>
      </c>
      <c r="P41" s="28">
        <f t="shared" si="23"/>
        <v>-104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</row>
    <row r="42" spans="1:29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</row>
    <row r="43" spans="1:29" s="15" customFormat="1" ht="16.149999999999999" customHeight="1" thickBot="1" x14ac:dyDescent="0.25">
      <c r="A43" s="15" t="s">
        <v>17</v>
      </c>
      <c r="B43" s="16">
        <v>45581</v>
      </c>
      <c r="C43" s="16">
        <v>45582</v>
      </c>
      <c r="D43" s="16">
        <v>45583</v>
      </c>
      <c r="E43" s="16">
        <v>45584</v>
      </c>
      <c r="F43" s="16">
        <v>45585</v>
      </c>
      <c r="G43" s="16">
        <v>45586</v>
      </c>
      <c r="H43" s="16">
        <v>45587</v>
      </c>
      <c r="I43" s="16">
        <v>45588</v>
      </c>
      <c r="J43" s="16">
        <v>45589</v>
      </c>
      <c r="K43" s="16">
        <v>45590</v>
      </c>
      <c r="L43" s="16">
        <v>45591</v>
      </c>
      <c r="M43" s="16">
        <v>45592</v>
      </c>
      <c r="N43" s="16">
        <v>45593</v>
      </c>
      <c r="O43" s="16">
        <v>45594</v>
      </c>
      <c r="P43" s="16">
        <v>45595</v>
      </c>
      <c r="Q43" s="16">
        <v>45596</v>
      </c>
      <c r="R43" s="16">
        <v>45597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</row>
    <row r="44" spans="1:29" ht="16.149999999999999" customHeight="1" thickBot="1" x14ac:dyDescent="0.25">
      <c r="A44" s="6" t="s">
        <v>18</v>
      </c>
      <c r="B44" s="45">
        <f t="shared" ref="B44:Q44" si="25">B43</f>
        <v>45581</v>
      </c>
      <c r="C44" s="45">
        <f t="shared" si="25"/>
        <v>45582</v>
      </c>
      <c r="D44" s="45">
        <f t="shared" si="25"/>
        <v>45583</v>
      </c>
      <c r="E44" s="45">
        <f t="shared" si="25"/>
        <v>45584</v>
      </c>
      <c r="F44" s="45">
        <f t="shared" si="25"/>
        <v>45585</v>
      </c>
      <c r="G44" s="45">
        <f t="shared" si="25"/>
        <v>45586</v>
      </c>
      <c r="H44" s="45">
        <f t="shared" si="25"/>
        <v>45587</v>
      </c>
      <c r="I44" s="45">
        <f t="shared" si="25"/>
        <v>45588</v>
      </c>
      <c r="J44" s="45">
        <f t="shared" si="25"/>
        <v>45589</v>
      </c>
      <c r="K44" s="45">
        <f t="shared" si="25"/>
        <v>45590</v>
      </c>
      <c r="L44" s="45">
        <f t="shared" si="25"/>
        <v>45591</v>
      </c>
      <c r="M44" s="45">
        <f t="shared" si="25"/>
        <v>45592</v>
      </c>
      <c r="N44" s="45">
        <f t="shared" si="25"/>
        <v>45593</v>
      </c>
      <c r="O44" s="45">
        <f t="shared" si="25"/>
        <v>45594</v>
      </c>
      <c r="P44" s="45">
        <f t="shared" si="25"/>
        <v>45595</v>
      </c>
      <c r="Q44" s="45">
        <f t="shared" si="25"/>
        <v>45596</v>
      </c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</row>
    <row r="45" spans="1:29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</row>
    <row r="46" spans="1:29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</row>
    <row r="47" spans="1:29" ht="16.149999999999999" customHeight="1" x14ac:dyDescent="0.2">
      <c r="A47" s="6" t="s">
        <v>21</v>
      </c>
      <c r="B47" s="68">
        <f>IF(AND(B51&gt;0,OR(LEFT(B48,1)="U",LEFT(B48,1)="A",LEFT(B48,1)="K",LEFT(B48,1)="D",LEFT(B48,3)="mKK")),$I$1,'10HO'!N21)</f>
        <v>0</v>
      </c>
      <c r="C47" s="68">
        <f>IF(AND(C51&gt;0,OR(LEFT(C48,1)="U",LEFT(C48,1)="A",LEFT(C48,1)="K",LEFT(C48,1)="D",LEFT(C48,3)="mKK")),$I$1,'10HO'!N22)</f>
        <v>0</v>
      </c>
      <c r="D47" s="68">
        <f>IF(AND(D51&gt;0,OR(LEFT(D48,1)="U",LEFT(D48,1)="A",LEFT(D48,1)="K",LEFT(D48,1)="D",LEFT(D48,3)="mKK")),$I$1,'10HO'!N23)</f>
        <v>0</v>
      </c>
      <c r="E47" s="68">
        <f>IF(AND(E51&gt;0,OR(LEFT(E48,1)="U",LEFT(E48,1)="A",LEFT(E48,1)="K",LEFT(E48,1)="D",LEFT(E48,3)="mKK")),$I$1,'10HO'!N24)</f>
        <v>0</v>
      </c>
      <c r="F47" s="68">
        <f>IF(AND(F51&gt;0,OR(LEFT(F48,1)="U",LEFT(F48,1)="A",LEFT(F48,1)="K",LEFT(F48,1)="D",LEFT(F48,3)="mKK")),$I$1,'10HO'!N25)</f>
        <v>0</v>
      </c>
      <c r="G47" s="68">
        <f>IF(AND(G51&gt;0,OR(LEFT(G48,1)="U",LEFT(G48,1)="A",LEFT(G48,1)="K",LEFT(G48,1)="D",LEFT(G48,3)="mKK")),$I$1,'10HO'!N26)</f>
        <v>0</v>
      </c>
      <c r="H47" s="68">
        <f>IF(AND(H51&gt;0,OR(LEFT(H48,1)="U",LEFT(H48,1)="A",LEFT(H48,1)="K",LEFT(H48,1)="D",LEFT(H48,3)="mKK")),$I$1,'10HO'!N27)</f>
        <v>0</v>
      </c>
      <c r="I47" s="68">
        <f>IF(AND(I51&gt;0,OR(LEFT(I48,1)="U",LEFT(I48,1)="A",LEFT(I48,1)="K",LEFT(I48,1)="D",LEFT(I48,3)="mKK")),$I$1,'10HO'!N28)</f>
        <v>0</v>
      </c>
      <c r="J47" s="68">
        <f>IF(AND(J51&gt;0,OR(LEFT(J48,1)="U",LEFT(J48,1)="A",LEFT(J48,1)="K",LEFT(J48,1)="D",LEFT(J48,3)="mKK")),$I$1,'10HO'!N29)</f>
        <v>0</v>
      </c>
      <c r="K47" s="68">
        <f>IF(AND(K51&gt;0,OR(LEFT(K48,1)="U",LEFT(K48,1)="A",LEFT(K48,1)="K",LEFT(K48,1)="D",LEFT(K48,3)="mKK")),$I$1,'10HO'!N30)</f>
        <v>0</v>
      </c>
      <c r="L47" s="68">
        <f>IF(AND(L51&gt;0,OR(LEFT(L48,1)="U",LEFT(L48,1)="A",LEFT(L48,1)="K",LEFT(L48,1)="D",LEFT(L48,3)="mKK")),$I$1,'10HO'!N31)</f>
        <v>0</v>
      </c>
      <c r="M47" s="68">
        <f>IF(AND(M51&gt;0,OR(LEFT(M48,1)="U",LEFT(M48,1)="A",LEFT(M48,1)="K",LEFT(M48,1)="D",LEFT(M48,3)="mKK")),$I$1,'10HO'!N32)</f>
        <v>0</v>
      </c>
      <c r="N47" s="68">
        <f>IF(AND(N51&gt;0,OR(LEFT(N48,1)="U",LEFT(N48,1)="A",LEFT(N48,1)="K",LEFT(N48,1)="D",LEFT(N48,3)="mKK")),$I$1,'10HO'!N33)</f>
        <v>0</v>
      </c>
      <c r="O47" s="68">
        <f>IF(AND(O51&gt;0,OR(LEFT(O48,1)="U",LEFT(O48,1)="A",LEFT(O48,1)="K",LEFT(O48,1)="D",LEFT(O48,3)="mKK")),$I$1,'10HO'!N34)</f>
        <v>0</v>
      </c>
      <c r="P47" s="68">
        <f>IF(AND(P51&gt;0,OR(LEFT(P48,1)="U",LEFT(P48,1)="A",LEFT(P48,1)="K",LEFT(P48,1)="D",LEFT(P48,3)="mKK")),$I$1,'10HO'!N35)</f>
        <v>0</v>
      </c>
      <c r="Q47" s="68">
        <f>IF(AND(Q51&gt;0,OR(LEFT(Q48,1)="U",LEFT(Q48,1)="A",LEFT(Q48,1)="K",LEFT(Q48,1)="D",LEFT(Q48,3)="mKK")),$I$1,'10HO'!N36)</f>
        <v>0</v>
      </c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</row>
    <row r="48" spans="1:29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 t="s">
        <v>23</v>
      </c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</row>
    <row r="49" spans="1:29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</row>
    <row r="50" spans="1:29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</row>
    <row r="51" spans="1:29" ht="13.5" hidden="1" thickBot="1" x14ac:dyDescent="0.25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8</v>
      </c>
      <c r="D51" s="18">
        <f t="shared" si="26"/>
        <v>8</v>
      </c>
      <c r="E51" s="18">
        <f t="shared" si="26"/>
        <v>0</v>
      </c>
      <c r="F51" s="18">
        <f t="shared" si="26"/>
        <v>0</v>
      </c>
      <c r="G51" s="18">
        <f t="shared" si="26"/>
        <v>8</v>
      </c>
      <c r="H51" s="18">
        <f t="shared" si="26"/>
        <v>8</v>
      </c>
      <c r="I51" s="18">
        <f t="shared" si="26"/>
        <v>8</v>
      </c>
      <c r="J51" s="18">
        <f t="shared" si="26"/>
        <v>8</v>
      </c>
      <c r="K51" s="18">
        <f t="shared" si="26"/>
        <v>8</v>
      </c>
      <c r="L51" s="18">
        <f t="shared" si="26"/>
        <v>0</v>
      </c>
      <c r="M51" s="18">
        <f t="shared" si="26"/>
        <v>0</v>
      </c>
      <c r="N51" s="18">
        <f t="shared" si="26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</row>
    <row r="52" spans="1:29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</row>
    <row r="53" spans="1:29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</row>
    <row r="54" spans="1:29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</row>
    <row r="55" spans="1:29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</row>
    <row r="56" spans="1:29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</row>
    <row r="57" spans="1:29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</row>
    <row r="58" spans="1:29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</row>
    <row r="59" spans="1:29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</row>
    <row r="60" spans="1:29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</row>
    <row r="61" spans="1:29" ht="13.5" hidden="1" thickBot="1" x14ac:dyDescent="0.25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0.33333333333333331</v>
      </c>
      <c r="D61" s="20">
        <f t="shared" si="36"/>
        <v>0.33333333333333331</v>
      </c>
      <c r="E61" s="20">
        <f t="shared" si="36"/>
        <v>0</v>
      </c>
      <c r="F61" s="21">
        <f t="shared" si="36"/>
        <v>0</v>
      </c>
      <c r="G61" s="20">
        <f t="shared" si="36"/>
        <v>0.33333333333333331</v>
      </c>
      <c r="H61" s="20">
        <f t="shared" si="36"/>
        <v>0.33333333333333331</v>
      </c>
      <c r="I61" s="20">
        <f t="shared" si="36"/>
        <v>0.33333333333333331</v>
      </c>
      <c r="J61" s="20">
        <f t="shared" si="36"/>
        <v>0.33333333333333331</v>
      </c>
      <c r="K61" s="20">
        <f t="shared" si="36"/>
        <v>0.33333333333333331</v>
      </c>
      <c r="L61" s="20">
        <f t="shared" si="36"/>
        <v>0</v>
      </c>
      <c r="M61" s="20">
        <f t="shared" si="36"/>
        <v>0</v>
      </c>
      <c r="N61" s="20">
        <f t="shared" si="36"/>
        <v>0.33333333333333331</v>
      </c>
      <c r="O61" s="20">
        <f t="shared" si="36"/>
        <v>0.33333333333333331</v>
      </c>
      <c r="P61" s="20">
        <f t="shared" si="36"/>
        <v>0.33333333333333331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</row>
    <row r="62" spans="1:29" ht="15" hidden="1" customHeight="1" x14ac:dyDescent="0.2">
      <c r="A62" s="17" t="s">
        <v>32</v>
      </c>
      <c r="B62" s="66">
        <f>B61+P30</f>
        <v>3.666666666666667</v>
      </c>
      <c r="C62" s="22">
        <f t="shared" ref="C62:Q62" si="37">B62+C61</f>
        <v>4</v>
      </c>
      <c r="D62" s="22">
        <f t="shared" si="37"/>
        <v>4.333333333333333</v>
      </c>
      <c r="E62" s="22">
        <f t="shared" si="37"/>
        <v>4.333333333333333</v>
      </c>
      <c r="F62" s="22">
        <f t="shared" si="37"/>
        <v>4.333333333333333</v>
      </c>
      <c r="G62" s="22">
        <f t="shared" si="37"/>
        <v>4.6666666666666661</v>
      </c>
      <c r="H62" s="22">
        <f t="shared" si="37"/>
        <v>4.9999999999999991</v>
      </c>
      <c r="I62" s="22">
        <f t="shared" si="37"/>
        <v>5.3333333333333321</v>
      </c>
      <c r="J62" s="22">
        <f t="shared" si="37"/>
        <v>5.6666666666666652</v>
      </c>
      <c r="K62" s="22">
        <f t="shared" si="37"/>
        <v>5.9999999999999982</v>
      </c>
      <c r="L62" s="22">
        <f t="shared" si="37"/>
        <v>5.9999999999999982</v>
      </c>
      <c r="M62" s="22">
        <f t="shared" si="37"/>
        <v>5.9999999999999982</v>
      </c>
      <c r="N62" s="22">
        <f t="shared" si="37"/>
        <v>6.3333333333333313</v>
      </c>
      <c r="O62" s="22">
        <f t="shared" si="37"/>
        <v>6.6666666666666643</v>
      </c>
      <c r="P62" s="22">
        <f t="shared" si="37"/>
        <v>6.9999999999999973</v>
      </c>
      <c r="Q62" s="58">
        <f t="shared" si="37"/>
        <v>6.9999999999999973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</row>
    <row r="63" spans="1:29" s="24" customFormat="1" ht="15" hidden="1" customHeight="1" x14ac:dyDescent="0.2">
      <c r="A63" s="23" t="s">
        <v>33</v>
      </c>
      <c r="B63" s="22">
        <f t="shared" ref="B63:Q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</row>
    <row r="64" spans="1:29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</row>
    <row r="65" spans="1:29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</row>
    <row r="66" spans="1:29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</row>
    <row r="67" spans="1:29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</row>
    <row r="68" spans="1:29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</row>
    <row r="69" spans="1:29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</row>
    <row r="70" spans="1:29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-0.33333333333333331</v>
      </c>
      <c r="D70" s="22">
        <f t="shared" si="45"/>
        <v>-0.33333333333333331</v>
      </c>
      <c r="E70" s="22">
        <f t="shared" si="45"/>
        <v>0</v>
      </c>
      <c r="F70" s="22">
        <f t="shared" si="45"/>
        <v>0</v>
      </c>
      <c r="G70" s="22">
        <f t="shared" si="45"/>
        <v>-0.33333333333333331</v>
      </c>
      <c r="H70" s="22">
        <f t="shared" si="45"/>
        <v>-0.33333333333333331</v>
      </c>
      <c r="I70" s="22">
        <f t="shared" si="45"/>
        <v>-0.33333333333333331</v>
      </c>
      <c r="J70" s="22">
        <f t="shared" si="45"/>
        <v>-0.33333333333333331</v>
      </c>
      <c r="K70" s="22">
        <f t="shared" si="45"/>
        <v>-0.33333333333333331</v>
      </c>
      <c r="L70" s="22">
        <f t="shared" si="45"/>
        <v>0</v>
      </c>
      <c r="M70" s="22">
        <f t="shared" si="45"/>
        <v>0</v>
      </c>
      <c r="N70" s="22">
        <f t="shared" si="45"/>
        <v>-0.33333333333333331</v>
      </c>
      <c r="O70" s="22">
        <f t="shared" si="45"/>
        <v>-0.33333333333333331</v>
      </c>
      <c r="P70" s="22">
        <f t="shared" si="45"/>
        <v>-0.33333333333333331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</row>
    <row r="71" spans="1:29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-8</v>
      </c>
      <c r="D71" s="26">
        <f t="shared" si="46"/>
        <v>-8</v>
      </c>
      <c r="E71" s="26">
        <f t="shared" si="46"/>
        <v>0</v>
      </c>
      <c r="F71" s="26">
        <f t="shared" si="46"/>
        <v>0</v>
      </c>
      <c r="G71" s="26">
        <f t="shared" si="46"/>
        <v>-8</v>
      </c>
      <c r="H71" s="26">
        <f t="shared" si="46"/>
        <v>-8</v>
      </c>
      <c r="I71" s="26">
        <f t="shared" si="46"/>
        <v>-8</v>
      </c>
      <c r="J71" s="26">
        <f t="shared" si="46"/>
        <v>-8</v>
      </c>
      <c r="K71" s="26">
        <f t="shared" si="46"/>
        <v>-8</v>
      </c>
      <c r="L71" s="26">
        <f t="shared" si="46"/>
        <v>0</v>
      </c>
      <c r="M71" s="26">
        <f t="shared" si="46"/>
        <v>0</v>
      </c>
      <c r="N71" s="26">
        <f t="shared" si="46"/>
        <v>-8</v>
      </c>
      <c r="O71" s="26">
        <f t="shared" si="46"/>
        <v>-8</v>
      </c>
      <c r="P71" s="27">
        <f t="shared" si="46"/>
        <v>-8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</row>
    <row r="72" spans="1:29" s="24" customFormat="1" ht="13.5" hidden="1" thickTop="1" x14ac:dyDescent="0.2">
      <c r="A72" s="23" t="s">
        <v>41</v>
      </c>
      <c r="B72" s="58">
        <f>B70+P40</f>
        <v>-4.6666666666666661</v>
      </c>
      <c r="C72" s="22">
        <f t="shared" ref="C72:P72" si="47">C70+B72</f>
        <v>-4.9999999999999991</v>
      </c>
      <c r="D72" s="22">
        <f t="shared" si="47"/>
        <v>-5.3333333333333321</v>
      </c>
      <c r="E72" s="22">
        <f t="shared" si="47"/>
        <v>-5.3333333333333321</v>
      </c>
      <c r="F72" s="22">
        <f t="shared" si="47"/>
        <v>-5.3333333333333321</v>
      </c>
      <c r="G72" s="22">
        <f t="shared" si="47"/>
        <v>-5.6666666666666652</v>
      </c>
      <c r="H72" s="22">
        <f t="shared" si="47"/>
        <v>-5.9999999999999982</v>
      </c>
      <c r="I72" s="22">
        <f t="shared" si="47"/>
        <v>-6.3333333333333313</v>
      </c>
      <c r="J72" s="22">
        <f t="shared" si="47"/>
        <v>-6.6666666666666643</v>
      </c>
      <c r="K72" s="22">
        <f t="shared" si="47"/>
        <v>-6.9999999999999973</v>
      </c>
      <c r="L72" s="22">
        <f t="shared" si="47"/>
        <v>-6.9999999999999973</v>
      </c>
      <c r="M72" s="22">
        <f t="shared" si="47"/>
        <v>-6.9999999999999973</v>
      </c>
      <c r="N72" s="22">
        <f t="shared" si="47"/>
        <v>-7.3333333333333304</v>
      </c>
      <c r="O72" s="22">
        <f t="shared" si="47"/>
        <v>-7.6666666666666634</v>
      </c>
      <c r="P72" s="22">
        <f t="shared" si="47"/>
        <v>-7.9999999999999964</v>
      </c>
      <c r="Q72" s="66">
        <f>Q70+P72</f>
        <v>-7.9999999999999964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</row>
    <row r="73" spans="1:29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-112</v>
      </c>
      <c r="C73" s="28">
        <f t="shared" si="48"/>
        <v>-120</v>
      </c>
      <c r="D73" s="28">
        <f t="shared" si="48"/>
        <v>-128</v>
      </c>
      <c r="E73" s="28">
        <f t="shared" si="48"/>
        <v>-128</v>
      </c>
      <c r="F73" s="28">
        <f t="shared" si="48"/>
        <v>-128</v>
      </c>
      <c r="G73" s="28">
        <f t="shared" si="48"/>
        <v>-136</v>
      </c>
      <c r="H73" s="28">
        <f t="shared" si="48"/>
        <v>-144</v>
      </c>
      <c r="I73" s="28">
        <f t="shared" si="48"/>
        <v>-152</v>
      </c>
      <c r="J73" s="28">
        <f t="shared" si="48"/>
        <v>-160</v>
      </c>
      <c r="K73" s="28">
        <f t="shared" si="48"/>
        <v>-168</v>
      </c>
      <c r="L73" s="28">
        <f t="shared" si="48"/>
        <v>-168</v>
      </c>
      <c r="M73" s="28">
        <f t="shared" si="48"/>
        <v>-168</v>
      </c>
      <c r="N73" s="28">
        <f t="shared" si="48"/>
        <v>-176</v>
      </c>
      <c r="O73" s="28">
        <f t="shared" si="48"/>
        <v>-184</v>
      </c>
      <c r="P73" s="28">
        <f t="shared" si="48"/>
        <v>-192</v>
      </c>
      <c r="Q73" s="28">
        <f t="shared" si="48"/>
        <v>-192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</row>
    <row r="74" spans="1:29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</row>
    <row r="75" spans="1:29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</row>
    <row r="76" spans="1:29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</row>
    <row r="77" spans="1:29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</row>
    <row r="78" spans="1:29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</row>
    <row r="79" spans="1:29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</row>
    <row r="80" spans="1:29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</row>
    <row r="81" spans="1:29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</row>
    <row r="82" spans="1:29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</row>
    <row r="83" spans="1:29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</row>
    <row r="84" spans="1:29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</row>
    <row r="85" spans="1:29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</row>
    <row r="86" spans="1:29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</row>
    <row r="87" spans="1:29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</row>
    <row r="88" spans="1:29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</row>
    <row r="89" spans="1:29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</row>
    <row r="90" spans="1:29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</row>
    <row r="91" spans="1:29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</row>
    <row r="92" spans="1:29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</row>
    <row r="93" spans="1:29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</row>
    <row r="94" spans="1:29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</row>
    <row r="95" spans="1:29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</row>
    <row r="96" spans="1:29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</row>
    <row r="97" spans="1:29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</row>
    <row r="98" spans="1:29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</row>
    <row r="99" spans="1:29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</row>
    <row r="100" spans="1:29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</row>
    <row r="101" spans="1:29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</row>
    <row r="102" spans="1:29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</row>
    <row r="103" spans="1:29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</row>
    <row r="104" spans="1:29" x14ac:dyDescent="0.2"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</row>
    <row r="105" spans="1:29" x14ac:dyDescent="0.2"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</row>
    <row r="106" spans="1:29" x14ac:dyDescent="0.2"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</row>
    <row r="107" spans="1:29" x14ac:dyDescent="0.2"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</row>
    <row r="108" spans="1:29" x14ac:dyDescent="0.2"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</row>
    <row r="109" spans="1:29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</row>
    <row r="110" spans="1:29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</row>
    <row r="111" spans="1:29" x14ac:dyDescent="0.2"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</row>
    <row r="112" spans="1:29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</row>
    <row r="113" spans="19:29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</row>
    <row r="114" spans="19:29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</row>
    <row r="115" spans="19:29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</row>
    <row r="116" spans="19:29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</row>
    <row r="117" spans="19:29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</row>
    <row r="118" spans="19:29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</row>
    <row r="119" spans="19:29" x14ac:dyDescent="0.2"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</row>
    <row r="120" spans="19:29" x14ac:dyDescent="0.2"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</row>
    <row r="121" spans="19:29" x14ac:dyDescent="0.2"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</row>
    <row r="122" spans="19:29" x14ac:dyDescent="0.2"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</row>
    <row r="123" spans="19:29" x14ac:dyDescent="0.2"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</row>
    <row r="124" spans="19:29" x14ac:dyDescent="0.2"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</row>
    <row r="125" spans="19:29" x14ac:dyDescent="0.2"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</row>
    <row r="126" spans="19:29" x14ac:dyDescent="0.2"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</row>
    <row r="127" spans="19:29" x14ac:dyDescent="0.2"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</row>
    <row r="128" spans="19:29" x14ac:dyDescent="0.2"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</row>
    <row r="129" spans="19:29" x14ac:dyDescent="0.2"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</row>
    <row r="130" spans="19:29" x14ac:dyDescent="0.2"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</row>
    <row r="131" spans="19:29" x14ac:dyDescent="0.2"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</row>
    <row r="132" spans="19:29" x14ac:dyDescent="0.2"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</row>
    <row r="133" spans="19:29" x14ac:dyDescent="0.2"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</row>
    <row r="134" spans="19:29" x14ac:dyDescent="0.2"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</row>
    <row r="135" spans="19:29" x14ac:dyDescent="0.2"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</row>
    <row r="136" spans="19:29" x14ac:dyDescent="0.2"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</row>
    <row r="137" spans="19:29" x14ac:dyDescent="0.2"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</row>
    <row r="138" spans="19:29" x14ac:dyDescent="0.2"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</row>
    <row r="139" spans="19:29" x14ac:dyDescent="0.2"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</row>
    <row r="140" spans="19:29" x14ac:dyDescent="0.2"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</row>
    <row r="141" spans="19:29" x14ac:dyDescent="0.2"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</row>
    <row r="142" spans="19:29" x14ac:dyDescent="0.2"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</row>
    <row r="143" spans="19:29" x14ac:dyDescent="0.2"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</row>
    <row r="144" spans="19:29" x14ac:dyDescent="0.2"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</row>
    <row r="145" spans="19:29" x14ac:dyDescent="0.2"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</row>
    <row r="146" spans="19:29" x14ac:dyDescent="0.2"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</row>
    <row r="147" spans="19:29" x14ac:dyDescent="0.2"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</row>
    <row r="148" spans="19:29" x14ac:dyDescent="0.2"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</row>
    <row r="149" spans="19:29" x14ac:dyDescent="0.2"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</row>
    <row r="150" spans="19:29" x14ac:dyDescent="0.2"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</row>
    <row r="151" spans="19:29" x14ac:dyDescent="0.2"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</row>
    <row r="152" spans="19:29" x14ac:dyDescent="0.2"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</row>
    <row r="153" spans="19:29" x14ac:dyDescent="0.2"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</row>
    <row r="154" spans="19:29" x14ac:dyDescent="0.2"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</row>
    <row r="155" spans="19:29" x14ac:dyDescent="0.2"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</row>
    <row r="156" spans="19:29" x14ac:dyDescent="0.2"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1"/>
  <dimension ref="A1:R79"/>
  <sheetViews>
    <sheetView workbookViewId="0">
      <selection activeCell="H16" sqref="H16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Sepalt!I1</f>
        <v>8</v>
      </c>
      <c r="J1" s="13"/>
      <c r="K1" s="4" t="s">
        <v>81</v>
      </c>
      <c r="L1" s="65">
        <v>7</v>
      </c>
      <c r="M1" s="65">
        <f>Sepalt!M1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tr">
        <f>Sepalt!B2</f>
        <v>Referat Personal</v>
      </c>
      <c r="C2" s="34"/>
      <c r="D2" s="35"/>
      <c r="E2" s="2"/>
      <c r="F2" s="2"/>
      <c r="H2" s="4" t="s">
        <v>4</v>
      </c>
      <c r="I2" s="64">
        <f>Sepalt!I2</f>
        <v>10</v>
      </c>
      <c r="J2" s="2"/>
      <c r="K2" s="41" t="s">
        <v>5</v>
      </c>
      <c r="L2" s="69">
        <f>Sepalt!L2</f>
        <v>0.3</v>
      </c>
      <c r="N2" s="8"/>
      <c r="O2" s="43" t="s">
        <v>6</v>
      </c>
      <c r="P2" s="52">
        <f>Sepalt!Q73</f>
        <v>-682.4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Sepalt!B3</f>
        <v xml:space="preserve">Max </v>
      </c>
      <c r="C3" s="34"/>
      <c r="D3" s="36"/>
      <c r="E3" s="2"/>
      <c r="F3" s="2"/>
      <c r="H3" s="4" t="s">
        <v>8</v>
      </c>
      <c r="I3" s="121">
        <f>Sepalt!I3</f>
        <v>20</v>
      </c>
      <c r="J3" s="3"/>
      <c r="K3" s="41" t="s">
        <v>9</v>
      </c>
      <c r="L3" s="69">
        <f>Sepalt!L3</f>
        <v>0.45</v>
      </c>
      <c r="N3" s="8"/>
      <c r="O3" s="43" t="s">
        <v>10</v>
      </c>
      <c r="P3" s="10">
        <f>SIGN(L9)*(DAY(L10)*24+HOUR(L10)+MINUTE(L10)/100)</f>
        <v>-506.15</v>
      </c>
    </row>
    <row r="4" spans="1:17" ht="16.149999999999999" customHeight="1" thickTop="1" thickBot="1" x14ac:dyDescent="0.25">
      <c r="A4" t="s">
        <v>11</v>
      </c>
      <c r="B4" s="37" t="s">
        <v>67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49">
        <f>Sepalt!B5</f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-674.15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DATE(B5,10,1)</f>
        <v>45566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8">
        <f>ABS(P2)</f>
        <v>682.4</v>
      </c>
      <c r="J9" s="125">
        <f>TIME(INT(L1),(L1-INT(L1))*100,0)</f>
        <v>0.29166666666666669</v>
      </c>
      <c r="K9" s="126">
        <f>SUM(B36:P36)+SUM(B68:Q68)</f>
        <v>7.3506944444444446</v>
      </c>
      <c r="L9" s="127">
        <f>K9+I10</f>
        <v>-21.09375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-28.093749999999996</v>
      </c>
      <c r="Q9" s="47">
        <f>ABS(P2)</f>
        <v>682.4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-28.444444444444443</v>
      </c>
      <c r="J10" s="101">
        <f>TIME(INT(M1),(M1-INT(M1))*100,0)</f>
        <v>0.83333333333333337</v>
      </c>
      <c r="K10" s="100">
        <f>ABS(K9)</f>
        <v>7.3506944444444446</v>
      </c>
      <c r="L10" s="102">
        <f>ABS(L9)</f>
        <v>21.09375</v>
      </c>
      <c r="M10" s="110" t="e">
        <f>#REF!</f>
        <v>#REF!</v>
      </c>
      <c r="N10" s="112" t="e">
        <f>Q54</f>
        <v>#REF!</v>
      </c>
      <c r="O10" s="111">
        <f>ABS(P10)</f>
        <v>28.093749999999996</v>
      </c>
      <c r="P10" s="1">
        <f>IF(P9&gt;O9,O9,P9)</f>
        <v>-28.093749999999996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45566</v>
      </c>
      <c r="C11" s="16">
        <f t="shared" si="0"/>
        <v>45567</v>
      </c>
      <c r="D11" s="16">
        <f t="shared" si="0"/>
        <v>45568</v>
      </c>
      <c r="E11" s="16">
        <f t="shared" si="0"/>
        <v>45569</v>
      </c>
      <c r="F11" s="16">
        <f t="shared" si="0"/>
        <v>45570</v>
      </c>
      <c r="G11" s="16">
        <f t="shared" si="0"/>
        <v>45571</v>
      </c>
      <c r="H11" s="16">
        <f t="shared" si="0"/>
        <v>45572</v>
      </c>
      <c r="I11" s="16">
        <f t="shared" si="0"/>
        <v>45573</v>
      </c>
      <c r="J11" s="16">
        <f t="shared" si="0"/>
        <v>45574</v>
      </c>
      <c r="K11" s="16">
        <f t="shared" si="0"/>
        <v>45575</v>
      </c>
      <c r="L11" s="16">
        <f t="shared" si="0"/>
        <v>45576</v>
      </c>
      <c r="M11" s="16">
        <f t="shared" si="0"/>
        <v>45577</v>
      </c>
      <c r="N11" s="16">
        <f t="shared" si="0"/>
        <v>45578</v>
      </c>
      <c r="O11" s="16">
        <f t="shared" si="0"/>
        <v>45579</v>
      </c>
      <c r="P11" s="16">
        <f t="shared" si="0"/>
        <v>45580</v>
      </c>
      <c r="Q11" s="2"/>
    </row>
    <row r="12" spans="1:17" ht="16.149999999999999" customHeight="1" thickBot="1" x14ac:dyDescent="0.25">
      <c r="A12" s="6" t="s">
        <v>18</v>
      </c>
      <c r="B12" s="45">
        <f>B11</f>
        <v>45566</v>
      </c>
      <c r="C12" s="45">
        <f t="shared" ref="C12:P12" si="1">C11</f>
        <v>45567</v>
      </c>
      <c r="D12" s="45">
        <f t="shared" si="1"/>
        <v>45568</v>
      </c>
      <c r="E12" s="45">
        <f t="shared" si="1"/>
        <v>45569</v>
      </c>
      <c r="F12" s="45">
        <f t="shared" si="1"/>
        <v>45570</v>
      </c>
      <c r="G12" s="45">
        <f t="shared" si="1"/>
        <v>45571</v>
      </c>
      <c r="H12" s="45">
        <f t="shared" si="1"/>
        <v>45572</v>
      </c>
      <c r="I12" s="45">
        <f t="shared" si="1"/>
        <v>45573</v>
      </c>
      <c r="J12" s="45">
        <f t="shared" si="1"/>
        <v>45574</v>
      </c>
      <c r="K12" s="45">
        <f t="shared" si="1"/>
        <v>45575</v>
      </c>
      <c r="L12" s="45">
        <f t="shared" si="1"/>
        <v>45576</v>
      </c>
      <c r="M12" s="45">
        <f t="shared" si="1"/>
        <v>45577</v>
      </c>
      <c r="N12" s="45">
        <f t="shared" si="1"/>
        <v>45578</v>
      </c>
      <c r="O12" s="45">
        <f t="shared" si="1"/>
        <v>45579</v>
      </c>
      <c r="P12" s="45">
        <f t="shared" si="1"/>
        <v>45580</v>
      </c>
      <c r="Q12" s="2"/>
    </row>
    <row r="13" spans="1:17" ht="16.149999999999999" customHeight="1" x14ac:dyDescent="0.2">
      <c r="A13" s="6" t="s">
        <v>19</v>
      </c>
      <c r="B13" s="29">
        <v>7.15</v>
      </c>
      <c r="C13" s="29">
        <v>7.15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>
        <v>7.15</v>
      </c>
      <c r="P13" s="29">
        <v>7.15</v>
      </c>
      <c r="Q13" s="6"/>
    </row>
    <row r="14" spans="1:17" ht="16.149999999999999" customHeight="1" x14ac:dyDescent="0.2">
      <c r="A14" s="6" t="s">
        <v>20</v>
      </c>
      <c r="B14" s="29">
        <v>17.45</v>
      </c>
      <c r="C14" s="29">
        <v>17.100000000000001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>
        <v>15.5</v>
      </c>
      <c r="P14" s="29">
        <v>17.45</v>
      </c>
      <c r="Q14" s="2"/>
    </row>
    <row r="15" spans="1:17" ht="16.149999999999999" customHeight="1" x14ac:dyDescent="0.2">
      <c r="A15" s="6" t="s">
        <v>21</v>
      </c>
      <c r="B15" s="68">
        <v>0</v>
      </c>
      <c r="C15" s="68">
        <v>0</v>
      </c>
      <c r="D15" s="68">
        <f t="shared" ref="D15:P15" si="2">IF(AND(D19&gt;0,OR(LEFT(D16,1)="U",LEFT(D16,1)="A",LEFT(D16,1)="K",LEFT(D16,1)="D",LEFT(D16,3)="mKK")),$I$1,0)</f>
        <v>0</v>
      </c>
      <c r="E15" s="68">
        <f t="shared" si="2"/>
        <v>8</v>
      </c>
      <c r="F15" s="68">
        <f t="shared" si="2"/>
        <v>0</v>
      </c>
      <c r="G15" s="68">
        <f t="shared" si="2"/>
        <v>0</v>
      </c>
      <c r="H15" s="68">
        <f t="shared" si="2"/>
        <v>8</v>
      </c>
      <c r="I15" s="68">
        <f t="shared" si="2"/>
        <v>8</v>
      </c>
      <c r="J15" s="68">
        <v>8</v>
      </c>
      <c r="K15" s="68">
        <f>IF(AND(K19&gt;0,OR(LEFT(K16,1)="U",LEFT(K16,1)="A",LEFT(K16,1)="K",LEFT(K16,1)="D",LEFT(K16,3)="mKK")),$I$1,0)</f>
        <v>8</v>
      </c>
      <c r="L15" s="68">
        <v>8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 t="s">
        <v>23</v>
      </c>
      <c r="E16" s="30" t="s">
        <v>83</v>
      </c>
      <c r="F16" s="30"/>
      <c r="G16" s="30"/>
      <c r="H16" s="30" t="s">
        <v>83</v>
      </c>
      <c r="I16" s="30" t="s">
        <v>83</v>
      </c>
      <c r="J16" s="30" t="s">
        <v>83</v>
      </c>
      <c r="K16" s="30" t="s">
        <v>83</v>
      </c>
      <c r="L16" s="30" t="s">
        <v>83</v>
      </c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>
        <v>0.3</v>
      </c>
      <c r="C17" s="29">
        <v>0.3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>
        <v>0.3</v>
      </c>
      <c r="P17" s="29">
        <v>0.3</v>
      </c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8</v>
      </c>
      <c r="D19" s="18">
        <f t="shared" si="3"/>
        <v>0</v>
      </c>
      <c r="E19" s="18">
        <f t="shared" si="3"/>
        <v>8</v>
      </c>
      <c r="F19" s="18">
        <f t="shared" si="3"/>
        <v>0</v>
      </c>
      <c r="G19" s="18">
        <f t="shared" si="3"/>
        <v>0</v>
      </c>
      <c r="H19" s="18">
        <f t="shared" si="3"/>
        <v>8</v>
      </c>
      <c r="I19" s="18">
        <f t="shared" si="3"/>
        <v>8</v>
      </c>
      <c r="J19" s="18">
        <f>IF(OR(WEEKDAY(J12)=7,WEEKDAY(J12)=1,J16="gF"),0,$I$1)</f>
        <v>8</v>
      </c>
      <c r="K19" s="18">
        <f>IF(OR(WEEKDAY(K12)=7,WEEKDAY(K12)=1,K16="gF"),0,$I$1)</f>
        <v>8</v>
      </c>
      <c r="L19" s="18">
        <f t="shared" si="3"/>
        <v>8</v>
      </c>
      <c r="M19" s="18">
        <f t="shared" si="3"/>
        <v>0</v>
      </c>
      <c r="N19" s="18">
        <f t="shared" si="3"/>
        <v>0</v>
      </c>
      <c r="O19" s="18">
        <f t="shared" si="3"/>
        <v>8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>IF(LEFT(J16,1)="U",I21-1,I21)</f>
        <v>#REF!</v>
      </c>
      <c r="K21" s="2" t="e">
        <f>IF(LEFT(K16,1)="U",J21-1,J21)</f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>IF(LEFT(J16,2)="AT",I22-1,I22)</f>
        <v>#REF!</v>
      </c>
      <c r="K22" s="2" t="e">
        <f>IF(LEFT(K16,2)="AT",J22-1,J22)</f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0.30208333333333331</v>
      </c>
      <c r="C23" s="20">
        <f t="shared" si="7"/>
        <v>0.30208333333333331</v>
      </c>
      <c r="D23" s="20">
        <f t="shared" si="7"/>
        <v>0</v>
      </c>
      <c r="E23" s="20">
        <f t="shared" si="7"/>
        <v>0</v>
      </c>
      <c r="F23" s="21">
        <f t="shared" si="7"/>
        <v>0</v>
      </c>
      <c r="G23" s="20">
        <f t="shared" si="7"/>
        <v>0</v>
      </c>
      <c r="H23" s="20">
        <f t="shared" si="7"/>
        <v>0</v>
      </c>
      <c r="I23" s="20">
        <f t="shared" si="7"/>
        <v>0</v>
      </c>
      <c r="J23" s="20">
        <f t="shared" si="7"/>
        <v>0</v>
      </c>
      <c r="K23" s="20">
        <f t="shared" si="7"/>
        <v>0</v>
      </c>
      <c r="L23" s="20">
        <f t="shared" si="7"/>
        <v>0</v>
      </c>
      <c r="M23" s="20">
        <f t="shared" si="7"/>
        <v>0</v>
      </c>
      <c r="N23" s="20">
        <f t="shared" si="7"/>
        <v>0</v>
      </c>
      <c r="O23" s="20">
        <f t="shared" si="7"/>
        <v>0.30208333333333331</v>
      </c>
      <c r="P23" s="20">
        <f t="shared" si="7"/>
        <v>0.30208333333333331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0.30208333333333331</v>
      </c>
      <c r="C24" s="56">
        <f>IF(C23&lt;$J$9,$J$9,C23)</f>
        <v>0.30208333333333331</v>
      </c>
      <c r="D24" s="56">
        <f t="shared" ref="D24:P24" si="8">IF(AND(D23&gt;0,D23&lt;$J$9),$J$9,D23)</f>
        <v>0</v>
      </c>
      <c r="E24" s="56">
        <f t="shared" si="8"/>
        <v>0</v>
      </c>
      <c r="F24" s="56">
        <f t="shared" si="8"/>
        <v>0</v>
      </c>
      <c r="G24" s="56">
        <f t="shared" si="8"/>
        <v>0</v>
      </c>
      <c r="H24" s="56">
        <f t="shared" si="8"/>
        <v>0</v>
      </c>
      <c r="I24" s="56">
        <f t="shared" si="8"/>
        <v>0</v>
      </c>
      <c r="J24" s="56">
        <f t="shared" si="8"/>
        <v>0</v>
      </c>
      <c r="K24" s="56">
        <f t="shared" si="8"/>
        <v>0</v>
      </c>
      <c r="L24" s="56">
        <f t="shared" si="8"/>
        <v>0</v>
      </c>
      <c r="M24" s="56">
        <f t="shared" si="8"/>
        <v>0</v>
      </c>
      <c r="N24" s="56">
        <f t="shared" si="8"/>
        <v>0</v>
      </c>
      <c r="O24" s="56">
        <f t="shared" si="8"/>
        <v>0.30208333333333331</v>
      </c>
      <c r="P24" s="56">
        <f t="shared" si="8"/>
        <v>0.30208333333333331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0.73958333333333337</v>
      </c>
      <c r="C25" s="20">
        <f t="shared" si="9"/>
        <v>0.71527777777777779</v>
      </c>
      <c r="D25" s="20">
        <f t="shared" si="9"/>
        <v>0</v>
      </c>
      <c r="E25" s="20">
        <f t="shared" si="9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>IF(LEFT(J16,1)="K",J23,TIME(INT(J14),(J14-INT(J14))*100,0))</f>
        <v>0</v>
      </c>
      <c r="K25" s="20">
        <f>IF(LEFT(K16,1)="K",K23,TIME(INT(K14),(K14-INT(K14))*100,0))</f>
        <v>0</v>
      </c>
      <c r="L25" s="20">
        <f t="shared" si="9"/>
        <v>0</v>
      </c>
      <c r="M25" s="20">
        <f t="shared" si="9"/>
        <v>0</v>
      </c>
      <c r="N25" s="20">
        <f t="shared" si="9"/>
        <v>0</v>
      </c>
      <c r="O25" s="20">
        <f t="shared" si="9"/>
        <v>0.65972222222222221</v>
      </c>
      <c r="P25" s="20">
        <f t="shared" si="9"/>
        <v>0.73958333333333337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0.73958333333333337</v>
      </c>
      <c r="C26" s="56">
        <f t="shared" si="10"/>
        <v>0.71527777777777779</v>
      </c>
      <c r="D26" s="56">
        <f t="shared" si="10"/>
        <v>0</v>
      </c>
      <c r="E26" s="56">
        <f t="shared" si="10"/>
        <v>0</v>
      </c>
      <c r="F26" s="56">
        <f t="shared" si="10"/>
        <v>0</v>
      </c>
      <c r="G26" s="56">
        <f t="shared" si="10"/>
        <v>0</v>
      </c>
      <c r="H26" s="56">
        <f t="shared" si="10"/>
        <v>0</v>
      </c>
      <c r="I26" s="56">
        <f t="shared" si="10"/>
        <v>0</v>
      </c>
      <c r="J26" s="56">
        <f t="shared" si="10"/>
        <v>0</v>
      </c>
      <c r="K26" s="56">
        <f t="shared" si="10"/>
        <v>0</v>
      </c>
      <c r="L26" s="56">
        <f t="shared" si="10"/>
        <v>0</v>
      </c>
      <c r="M26" s="56">
        <f t="shared" si="10"/>
        <v>0</v>
      </c>
      <c r="N26" s="56">
        <f t="shared" si="10"/>
        <v>0</v>
      </c>
      <c r="O26" s="56">
        <f t="shared" si="10"/>
        <v>0.65972222222222221</v>
      </c>
      <c r="P26" s="56">
        <f t="shared" si="10"/>
        <v>0.73958333333333337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0.33333333333333331</v>
      </c>
      <c r="F27" s="21">
        <f t="shared" si="11"/>
        <v>0</v>
      </c>
      <c r="G27" s="20">
        <f t="shared" si="11"/>
        <v>0</v>
      </c>
      <c r="H27" s="20">
        <f t="shared" si="11"/>
        <v>0.33333333333333331</v>
      </c>
      <c r="I27" s="20">
        <f t="shared" si="11"/>
        <v>0.33333333333333331</v>
      </c>
      <c r="J27" s="20">
        <f t="shared" si="11"/>
        <v>0.33333333333333331</v>
      </c>
      <c r="K27" s="20">
        <f t="shared" si="11"/>
        <v>0.33333333333333331</v>
      </c>
      <c r="L27" s="20">
        <f t="shared" si="11"/>
        <v>0.33333333333333331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2.0833333333333332E-2</v>
      </c>
      <c r="C28" s="20">
        <f>TIME(INT(C17),(C17-INT(C17))*100,0)+TIME(INT(C18),(C18-INT(C18))*100,0)</f>
        <v>2.0833333333333332E-2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0</v>
      </c>
      <c r="N28" s="20">
        <f t="shared" si="12"/>
        <v>0</v>
      </c>
      <c r="O28" s="20">
        <f t="shared" si="12"/>
        <v>2.0833333333333332E-2</v>
      </c>
      <c r="P28" s="20">
        <f t="shared" si="12"/>
        <v>2.0833333333333332E-2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0.33333333333333331</v>
      </c>
      <c r="D29" s="20">
        <f t="shared" si="13"/>
        <v>0</v>
      </c>
      <c r="E29" s="20">
        <f t="shared" si="13"/>
        <v>0.33333333333333331</v>
      </c>
      <c r="F29" s="21">
        <f t="shared" si="13"/>
        <v>0</v>
      </c>
      <c r="G29" s="20">
        <f t="shared" si="13"/>
        <v>0</v>
      </c>
      <c r="H29" s="20">
        <f t="shared" si="13"/>
        <v>0.33333333333333331</v>
      </c>
      <c r="I29" s="20">
        <f t="shared" si="13"/>
        <v>0.33333333333333331</v>
      </c>
      <c r="J29" s="20">
        <f t="shared" si="13"/>
        <v>0.33333333333333331</v>
      </c>
      <c r="K29" s="20">
        <f t="shared" si="13"/>
        <v>0.33333333333333331</v>
      </c>
      <c r="L29" s="20">
        <f t="shared" si="13"/>
        <v>0.33333333333333331</v>
      </c>
      <c r="M29" s="20">
        <f t="shared" si="13"/>
        <v>0</v>
      </c>
      <c r="N29" s="20">
        <f t="shared" si="13"/>
        <v>0</v>
      </c>
      <c r="O29" s="20">
        <f t="shared" si="13"/>
        <v>0.33333333333333331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4">C30+D29</f>
        <v>0.66666666666666663</v>
      </c>
      <c r="E30" s="22">
        <f t="shared" si="14"/>
        <v>1</v>
      </c>
      <c r="F30" s="22">
        <f t="shared" si="14"/>
        <v>1</v>
      </c>
      <c r="G30" s="22">
        <f t="shared" si="14"/>
        <v>1</v>
      </c>
      <c r="H30" s="22">
        <f t="shared" si="14"/>
        <v>1.3333333333333333</v>
      </c>
      <c r="I30" s="22">
        <f t="shared" si="14"/>
        <v>1.6666666666666665</v>
      </c>
      <c r="J30" s="22">
        <f t="shared" si="14"/>
        <v>1.9999999999999998</v>
      </c>
      <c r="K30" s="22">
        <f t="shared" si="14"/>
        <v>2.333333333333333</v>
      </c>
      <c r="L30" s="22">
        <f t="shared" si="14"/>
        <v>2.6666666666666665</v>
      </c>
      <c r="M30" s="22">
        <f t="shared" si="14"/>
        <v>2.6666666666666665</v>
      </c>
      <c r="N30" s="22">
        <f t="shared" si="14"/>
        <v>2.6666666666666665</v>
      </c>
      <c r="O30" s="22">
        <f t="shared" si="14"/>
        <v>3</v>
      </c>
      <c r="P30" s="66">
        <f t="shared" si="14"/>
        <v>3.3333333333333335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0.43750000000000006</v>
      </c>
      <c r="C31" s="22">
        <f>C26-C24</f>
        <v>0.41319444444444448</v>
      </c>
      <c r="D31" s="22">
        <f>D26-D24</f>
        <v>0</v>
      </c>
      <c r="E31" s="22">
        <f t="shared" ref="E31:P31" si="15">E26-E24</f>
        <v>0</v>
      </c>
      <c r="F31" s="22">
        <f t="shared" si="15"/>
        <v>0</v>
      </c>
      <c r="G31" s="22">
        <f t="shared" si="15"/>
        <v>0</v>
      </c>
      <c r="H31" s="22">
        <f t="shared" si="15"/>
        <v>0</v>
      </c>
      <c r="I31" s="22">
        <f t="shared" si="15"/>
        <v>0</v>
      </c>
      <c r="J31" s="22">
        <f t="shared" si="15"/>
        <v>0</v>
      </c>
      <c r="K31" s="22">
        <f t="shared" si="15"/>
        <v>0</v>
      </c>
      <c r="L31" s="22">
        <f t="shared" si="15"/>
        <v>0</v>
      </c>
      <c r="M31" s="22">
        <f t="shared" si="15"/>
        <v>0</v>
      </c>
      <c r="N31" s="22">
        <f t="shared" si="15"/>
        <v>0</v>
      </c>
      <c r="O31" s="22">
        <f t="shared" si="15"/>
        <v>0.3576388888888889</v>
      </c>
      <c r="P31" s="22">
        <f t="shared" si="15"/>
        <v>0.43750000000000006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3.125E-2</v>
      </c>
      <c r="C32" s="74">
        <f t="shared" si="16"/>
        <v>3.125E-2</v>
      </c>
      <c r="D32" s="74">
        <f t="shared" si="16"/>
        <v>0</v>
      </c>
      <c r="E32" s="74">
        <f t="shared" si="16"/>
        <v>0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0</v>
      </c>
      <c r="N32" s="74">
        <f t="shared" si="16"/>
        <v>0</v>
      </c>
      <c r="O32" s="74">
        <f t="shared" si="16"/>
        <v>2.0833333333333332E-2</v>
      </c>
      <c r="P32" s="74">
        <f t="shared" si="16"/>
        <v>3.125E-2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0.45</v>
      </c>
      <c r="C33" s="75">
        <f t="shared" si="17"/>
        <v>0.45</v>
      </c>
      <c r="D33" s="75">
        <f t="shared" si="17"/>
        <v>0</v>
      </c>
      <c r="E33" s="75">
        <f t="shared" si="17"/>
        <v>0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</v>
      </c>
      <c r="N33" s="75">
        <f t="shared" si="17"/>
        <v>0</v>
      </c>
      <c r="O33" s="75">
        <f t="shared" si="17"/>
        <v>0.3</v>
      </c>
      <c r="P33" s="75">
        <f t="shared" si="17"/>
        <v>0.45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3.125E-2</v>
      </c>
      <c r="C34" s="76">
        <f t="shared" ref="C34:P34" si="18">TIME(INT(C33),(C33-INT(C33))*100,0)</f>
        <v>3.125E-2</v>
      </c>
      <c r="D34" s="76">
        <f t="shared" si="18"/>
        <v>0</v>
      </c>
      <c r="E34" s="76">
        <f t="shared" si="18"/>
        <v>0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0</v>
      </c>
      <c r="N34" s="76">
        <f t="shared" si="18"/>
        <v>0</v>
      </c>
      <c r="O34" s="76">
        <f t="shared" si="18"/>
        <v>2.0833333333333332E-2</v>
      </c>
      <c r="P34" s="76">
        <f t="shared" si="18"/>
        <v>3.125E-2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0.40625000000000006</v>
      </c>
      <c r="C35" s="22">
        <f t="shared" ref="C35:P35" si="19">IF(C20=1,0,IF(C26&gt;C24,C26-C24-C34+C27,C27))</f>
        <v>0.38194444444444448</v>
      </c>
      <c r="D35" s="22">
        <f t="shared" si="19"/>
        <v>0</v>
      </c>
      <c r="E35" s="22">
        <f t="shared" si="19"/>
        <v>0.33333333333333331</v>
      </c>
      <c r="F35" s="22">
        <f t="shared" si="19"/>
        <v>0</v>
      </c>
      <c r="G35" s="22">
        <f t="shared" si="19"/>
        <v>0</v>
      </c>
      <c r="H35" s="22">
        <f t="shared" si="19"/>
        <v>0.33333333333333331</v>
      </c>
      <c r="I35" s="22">
        <f t="shared" si="19"/>
        <v>0.33333333333333331</v>
      </c>
      <c r="J35" s="22">
        <f t="shared" si="19"/>
        <v>0.33333333333333331</v>
      </c>
      <c r="K35" s="22">
        <f t="shared" si="19"/>
        <v>0.33333333333333331</v>
      </c>
      <c r="L35" s="22">
        <f t="shared" si="19"/>
        <v>0.33333333333333331</v>
      </c>
      <c r="M35" s="22">
        <f t="shared" si="19"/>
        <v>0</v>
      </c>
      <c r="N35" s="22">
        <f t="shared" si="19"/>
        <v>0</v>
      </c>
      <c r="O35" s="22">
        <f t="shared" si="19"/>
        <v>0.33680555555555558</v>
      </c>
      <c r="P35" s="22">
        <f t="shared" si="19"/>
        <v>0.40625000000000006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0.40625000000000006</v>
      </c>
      <c r="C36" s="57">
        <f t="shared" si="20"/>
        <v>0.38194444444444448</v>
      </c>
      <c r="D36" s="57">
        <f t="shared" si="20"/>
        <v>0</v>
      </c>
      <c r="E36" s="57">
        <f t="shared" si="20"/>
        <v>0.33333333333333331</v>
      </c>
      <c r="F36" s="57">
        <f t="shared" si="20"/>
        <v>0</v>
      </c>
      <c r="G36" s="57">
        <f t="shared" si="20"/>
        <v>0</v>
      </c>
      <c r="H36" s="57">
        <f t="shared" si="20"/>
        <v>0.33333333333333331</v>
      </c>
      <c r="I36" s="57">
        <f t="shared" si="20"/>
        <v>0.33333333333333331</v>
      </c>
      <c r="J36" s="57">
        <f>IF(OR(LEFT(J16,1)="U",LEFT(J16,3)="mKK",J35&lt;$C$10),J35,$C$10)</f>
        <v>0.33333333333333331</v>
      </c>
      <c r="K36" s="57">
        <f>IF(OR(LEFT(K16,1)="U",LEFT(K16,3)="mKK",K35&lt;$C$10),K35,$C$10)</f>
        <v>0.33333333333333331</v>
      </c>
      <c r="L36" s="57">
        <f t="shared" si="20"/>
        <v>0.33333333333333331</v>
      </c>
      <c r="M36" s="57">
        <f t="shared" si="20"/>
        <v>0</v>
      </c>
      <c r="N36" s="57">
        <f t="shared" si="20"/>
        <v>0</v>
      </c>
      <c r="O36" s="57">
        <f t="shared" si="20"/>
        <v>0.33680555555555558</v>
      </c>
      <c r="P36" s="57">
        <f t="shared" si="20"/>
        <v>0.40625000000000006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9.4499999999999993</v>
      </c>
      <c r="C37" s="25">
        <f t="shared" ref="C37:P37" si="21">HOUR(C36)+MINUTE(C36)/100</f>
        <v>9.1</v>
      </c>
      <c r="D37" s="25">
        <f t="shared" si="21"/>
        <v>0</v>
      </c>
      <c r="E37" s="25">
        <f t="shared" si="21"/>
        <v>8</v>
      </c>
      <c r="F37" s="25">
        <f t="shared" si="21"/>
        <v>0</v>
      </c>
      <c r="G37" s="25">
        <f t="shared" si="21"/>
        <v>0</v>
      </c>
      <c r="H37" s="25">
        <f t="shared" si="21"/>
        <v>8</v>
      </c>
      <c r="I37" s="25">
        <f t="shared" si="21"/>
        <v>8</v>
      </c>
      <c r="J37" s="25">
        <f t="shared" si="21"/>
        <v>8</v>
      </c>
      <c r="K37" s="25">
        <f t="shared" si="21"/>
        <v>8</v>
      </c>
      <c r="L37" s="25">
        <f t="shared" si="21"/>
        <v>8</v>
      </c>
      <c r="M37" s="25">
        <f t="shared" si="21"/>
        <v>0</v>
      </c>
      <c r="N37" s="25">
        <f t="shared" si="21"/>
        <v>0</v>
      </c>
      <c r="O37" s="25">
        <f t="shared" si="21"/>
        <v>8.0500000000000007</v>
      </c>
      <c r="P37" s="25">
        <f t="shared" si="21"/>
        <v>9.4499999999999993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7.2916666666666741E-2</v>
      </c>
      <c r="C38" s="22">
        <f t="shared" si="22"/>
        <v>4.861111111111116E-2</v>
      </c>
      <c r="D38" s="22">
        <f t="shared" si="22"/>
        <v>0</v>
      </c>
      <c r="E38" s="22">
        <f t="shared" si="22"/>
        <v>0</v>
      </c>
      <c r="F38" s="22">
        <f t="shared" si="22"/>
        <v>0</v>
      </c>
      <c r="G38" s="22">
        <f t="shared" si="22"/>
        <v>0</v>
      </c>
      <c r="H38" s="22">
        <f t="shared" si="22"/>
        <v>0</v>
      </c>
      <c r="I38" s="22">
        <f t="shared" si="22"/>
        <v>0</v>
      </c>
      <c r="J38" s="22">
        <f t="shared" si="22"/>
        <v>0</v>
      </c>
      <c r="K38" s="22">
        <f t="shared" si="22"/>
        <v>0</v>
      </c>
      <c r="L38" s="22">
        <f t="shared" si="22"/>
        <v>0</v>
      </c>
      <c r="M38" s="22">
        <f t="shared" si="22"/>
        <v>0</v>
      </c>
      <c r="N38" s="22">
        <f t="shared" si="22"/>
        <v>0</v>
      </c>
      <c r="O38" s="22">
        <f t="shared" si="22"/>
        <v>3.4722222222222654E-3</v>
      </c>
      <c r="P38" s="22">
        <f t="shared" si="22"/>
        <v>7.2916666666666741E-2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1.45</v>
      </c>
      <c r="C39" s="26">
        <f t="shared" ref="C39:P39" si="23">SIGN(C38)*(HOUR(ABS(C38))+MINUTE(ABS(C38))/100)</f>
        <v>1.1000000000000001</v>
      </c>
      <c r="D39" s="26">
        <f t="shared" si="23"/>
        <v>0</v>
      </c>
      <c r="E39" s="26">
        <f t="shared" si="23"/>
        <v>0</v>
      </c>
      <c r="F39" s="26">
        <f t="shared" si="23"/>
        <v>0</v>
      </c>
      <c r="G39" s="26">
        <f t="shared" si="23"/>
        <v>0</v>
      </c>
      <c r="H39" s="26">
        <f t="shared" si="23"/>
        <v>0</v>
      </c>
      <c r="I39" s="26">
        <f t="shared" si="23"/>
        <v>0</v>
      </c>
      <c r="J39" s="26">
        <f t="shared" si="23"/>
        <v>0</v>
      </c>
      <c r="K39" s="26">
        <f t="shared" si="23"/>
        <v>0</v>
      </c>
      <c r="L39" s="26">
        <f t="shared" si="23"/>
        <v>0</v>
      </c>
      <c r="M39" s="26">
        <f t="shared" si="23"/>
        <v>0</v>
      </c>
      <c r="N39" s="26">
        <f t="shared" si="23"/>
        <v>0</v>
      </c>
      <c r="O39" s="26">
        <f t="shared" si="23"/>
        <v>0.05</v>
      </c>
      <c r="P39" s="27">
        <f t="shared" si="23"/>
        <v>1.45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-28.371527777777775</v>
      </c>
      <c r="C40" s="22">
        <f t="shared" ref="C40:P40" si="24">C38+B40</f>
        <v>-28.322916666666664</v>
      </c>
      <c r="D40" s="22">
        <f t="shared" si="24"/>
        <v>-28.322916666666664</v>
      </c>
      <c r="E40" s="22">
        <f t="shared" si="24"/>
        <v>-28.322916666666664</v>
      </c>
      <c r="F40" s="22">
        <f t="shared" si="24"/>
        <v>-28.322916666666664</v>
      </c>
      <c r="G40" s="22">
        <f t="shared" si="24"/>
        <v>-28.322916666666664</v>
      </c>
      <c r="H40" s="22">
        <f t="shared" si="24"/>
        <v>-28.322916666666664</v>
      </c>
      <c r="I40" s="22">
        <f t="shared" si="24"/>
        <v>-28.322916666666664</v>
      </c>
      <c r="J40" s="22">
        <f t="shared" si="24"/>
        <v>-28.322916666666664</v>
      </c>
      <c r="K40" s="22">
        <f t="shared" si="24"/>
        <v>-28.322916666666664</v>
      </c>
      <c r="L40" s="22">
        <f t="shared" si="24"/>
        <v>-28.322916666666664</v>
      </c>
      <c r="M40" s="22">
        <f t="shared" si="24"/>
        <v>-28.322916666666664</v>
      </c>
      <c r="N40" s="22">
        <f t="shared" si="24"/>
        <v>-28.322916666666664</v>
      </c>
      <c r="O40" s="22">
        <f t="shared" si="24"/>
        <v>-28.319444444444443</v>
      </c>
      <c r="P40" s="66">
        <f t="shared" si="24"/>
        <v>-28.246527777777775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-680.55</v>
      </c>
      <c r="C41" s="28">
        <f t="shared" ref="C41:P41" si="25">SIGN(C40)*(DAY(ABS(C40))*24+HOUR(ABS(C40))+MINUTE(ABS(C40))/100)</f>
        <v>-679.45</v>
      </c>
      <c r="D41" s="28">
        <f t="shared" si="25"/>
        <v>-679.45</v>
      </c>
      <c r="E41" s="28">
        <f t="shared" si="25"/>
        <v>-679.45</v>
      </c>
      <c r="F41" s="28">
        <f t="shared" si="25"/>
        <v>-679.45</v>
      </c>
      <c r="G41" s="28">
        <f t="shared" si="25"/>
        <v>-679.45</v>
      </c>
      <c r="H41" s="28">
        <f t="shared" si="25"/>
        <v>-679.45</v>
      </c>
      <c r="I41" s="28">
        <f t="shared" si="25"/>
        <v>-679.45</v>
      </c>
      <c r="J41" s="28">
        <f t="shared" si="25"/>
        <v>-679.45</v>
      </c>
      <c r="K41" s="28">
        <f t="shared" si="25"/>
        <v>-679.45</v>
      </c>
      <c r="L41" s="28">
        <f t="shared" si="25"/>
        <v>-679.45</v>
      </c>
      <c r="M41" s="28">
        <f t="shared" si="25"/>
        <v>-679.45</v>
      </c>
      <c r="N41" s="28">
        <f t="shared" si="25"/>
        <v>-679.45</v>
      </c>
      <c r="O41" s="28">
        <f t="shared" si="25"/>
        <v>-679.4</v>
      </c>
      <c r="P41" s="28">
        <f t="shared" si="25"/>
        <v>-677.55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45581</v>
      </c>
      <c r="C43" s="16">
        <f t="shared" si="27"/>
        <v>45582</v>
      </c>
      <c r="D43" s="16">
        <f t="shared" si="27"/>
        <v>45583</v>
      </c>
      <c r="E43" s="16">
        <f t="shared" si="27"/>
        <v>45584</v>
      </c>
      <c r="F43" s="16">
        <f t="shared" si="27"/>
        <v>45585</v>
      </c>
      <c r="G43" s="16">
        <f t="shared" si="27"/>
        <v>45586</v>
      </c>
      <c r="H43" s="16">
        <f t="shared" si="27"/>
        <v>45587</v>
      </c>
      <c r="I43" s="16">
        <f t="shared" si="27"/>
        <v>45588</v>
      </c>
      <c r="J43" s="16">
        <f t="shared" si="27"/>
        <v>45589</v>
      </c>
      <c r="K43" s="16">
        <f t="shared" si="27"/>
        <v>45590</v>
      </c>
      <c r="L43" s="16">
        <f t="shared" si="27"/>
        <v>45591</v>
      </c>
      <c r="M43" s="16">
        <f t="shared" si="27"/>
        <v>45592</v>
      </c>
      <c r="N43" s="16">
        <f t="shared" si="27"/>
        <v>45593</v>
      </c>
      <c r="O43" s="16">
        <f>IF(MONTH($B$9+COLUMN(O45)+13)=MONTH($B$9),$B$9+COLUMN(O45)+13,"")</f>
        <v>45594</v>
      </c>
      <c r="P43" s="16">
        <f>IF(MONTH($B$9+COLUMN(P45)+13)=MONTH($B$9),$B$9+COLUMN(P45)+13,"")</f>
        <v>45595</v>
      </c>
      <c r="Q43" s="16">
        <f>IF(MONTH($B$9+COLUMN(Q45)+13)=MONTH($B$9),$B$9+COLUMN(Q45)+13,"")</f>
        <v>45596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45581</v>
      </c>
      <c r="C44" s="45">
        <f t="shared" si="28"/>
        <v>45582</v>
      </c>
      <c r="D44" s="45">
        <f t="shared" si="28"/>
        <v>45583</v>
      </c>
      <c r="E44" s="45">
        <f t="shared" si="28"/>
        <v>45584</v>
      </c>
      <c r="F44" s="45">
        <f t="shared" si="28"/>
        <v>45585</v>
      </c>
      <c r="G44" s="45">
        <f t="shared" si="28"/>
        <v>45586</v>
      </c>
      <c r="H44" s="45">
        <f t="shared" si="28"/>
        <v>45587</v>
      </c>
      <c r="I44" s="45">
        <f t="shared" si="28"/>
        <v>45588</v>
      </c>
      <c r="J44" s="45">
        <f t="shared" si="28"/>
        <v>45589</v>
      </c>
      <c r="K44" s="45">
        <f t="shared" si="28"/>
        <v>45590</v>
      </c>
      <c r="L44" s="45">
        <f t="shared" si="28"/>
        <v>45591</v>
      </c>
      <c r="M44" s="45">
        <f t="shared" si="28"/>
        <v>45592</v>
      </c>
      <c r="N44" s="45">
        <f t="shared" si="28"/>
        <v>45593</v>
      </c>
      <c r="O44" s="45">
        <f t="shared" si="28"/>
        <v>45594</v>
      </c>
      <c r="P44" s="45">
        <f t="shared" si="28"/>
        <v>45595</v>
      </c>
      <c r="Q44" s="45">
        <f t="shared" si="28"/>
        <v>45596</v>
      </c>
    </row>
    <row r="45" spans="1:17" ht="16.149999999999999" customHeight="1" x14ac:dyDescent="0.2">
      <c r="A45" s="6" t="s">
        <v>19</v>
      </c>
      <c r="B45" s="29">
        <v>7.15</v>
      </c>
      <c r="C45" s="29">
        <v>7.15</v>
      </c>
      <c r="D45" s="29">
        <v>7.2</v>
      </c>
      <c r="E45" s="29"/>
      <c r="F45" s="29"/>
      <c r="G45" s="29">
        <v>8.3000000000000007</v>
      </c>
      <c r="H45" s="29">
        <v>7.15</v>
      </c>
      <c r="I45" s="29">
        <v>7.15</v>
      </c>
      <c r="J45" s="29">
        <v>7.15</v>
      </c>
      <c r="K45" s="29">
        <v>7.2</v>
      </c>
      <c r="L45" s="29"/>
      <c r="M45" s="29"/>
      <c r="N45" s="29"/>
      <c r="O45" s="29">
        <v>7.15</v>
      </c>
      <c r="P45" s="29">
        <v>7.15</v>
      </c>
      <c r="Q45" s="29"/>
    </row>
    <row r="46" spans="1:17" ht="16.149999999999999" customHeight="1" x14ac:dyDescent="0.2">
      <c r="A46" s="6" t="s">
        <v>20</v>
      </c>
      <c r="B46" s="29">
        <v>16.399999999999999</v>
      </c>
      <c r="C46" s="29">
        <v>17.45</v>
      </c>
      <c r="D46" s="29">
        <v>13.2</v>
      </c>
      <c r="E46" s="29"/>
      <c r="F46" s="29"/>
      <c r="G46" s="29">
        <v>15.5</v>
      </c>
      <c r="H46" s="29">
        <v>17</v>
      </c>
      <c r="I46" s="29">
        <v>17.350000000000001</v>
      </c>
      <c r="J46" s="29">
        <v>16.399999999999999</v>
      </c>
      <c r="K46" s="29">
        <v>13.2</v>
      </c>
      <c r="L46" s="29"/>
      <c r="M46" s="29"/>
      <c r="N46" s="29"/>
      <c r="O46" s="29">
        <v>17.399999999999999</v>
      </c>
      <c r="P46" s="29">
        <v>17</v>
      </c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8</v>
      </c>
      <c r="O47" s="68">
        <f t="shared" si="29"/>
        <v>0</v>
      </c>
      <c r="P47" s="68">
        <f t="shared" si="29"/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 t="s">
        <v>85</v>
      </c>
      <c r="H48" s="30"/>
      <c r="I48" s="30"/>
      <c r="J48" s="30"/>
      <c r="K48" s="30"/>
      <c r="L48" s="30"/>
      <c r="M48" s="30"/>
      <c r="N48" s="30" t="s">
        <v>86</v>
      </c>
      <c r="O48" s="30"/>
      <c r="P48" s="30"/>
      <c r="Q48" s="31" t="s">
        <v>23</v>
      </c>
    </row>
    <row r="49" spans="1:18" ht="16.149999999999999" customHeight="1" x14ac:dyDescent="0.2">
      <c r="A49" s="6" t="s">
        <v>24</v>
      </c>
      <c r="B49" s="29">
        <v>0.3</v>
      </c>
      <c r="C49" s="29">
        <v>0.3</v>
      </c>
      <c r="D49" s="29">
        <v>0</v>
      </c>
      <c r="E49" s="29"/>
      <c r="F49" s="29"/>
      <c r="G49" s="29"/>
      <c r="H49" s="29">
        <v>0.3</v>
      </c>
      <c r="I49" s="29">
        <v>0.3</v>
      </c>
      <c r="J49" s="29">
        <v>0.3</v>
      </c>
      <c r="K49" s="29">
        <v>0</v>
      </c>
      <c r="L49" s="29"/>
      <c r="M49" s="29"/>
      <c r="N49" s="29"/>
      <c r="O49" s="29">
        <v>0.3</v>
      </c>
      <c r="P49" s="29">
        <v>0.3</v>
      </c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 t="shared" si="30"/>
        <v>8</v>
      </c>
      <c r="D51" s="18">
        <f t="shared" si="30"/>
        <v>8</v>
      </c>
      <c r="E51" s="18">
        <f t="shared" si="30"/>
        <v>0</v>
      </c>
      <c r="F51" s="18">
        <f t="shared" si="30"/>
        <v>0</v>
      </c>
      <c r="G51" s="18">
        <f t="shared" si="30"/>
        <v>8</v>
      </c>
      <c r="H51" s="18">
        <f t="shared" si="30"/>
        <v>8</v>
      </c>
      <c r="I51" s="18">
        <f t="shared" si="30"/>
        <v>8</v>
      </c>
      <c r="J51" s="18">
        <f t="shared" si="30"/>
        <v>8</v>
      </c>
      <c r="K51" s="18">
        <f t="shared" si="30"/>
        <v>8</v>
      </c>
      <c r="L51" s="18">
        <f t="shared" si="30"/>
        <v>0</v>
      </c>
      <c r="M51" s="18">
        <f t="shared" si="30"/>
        <v>0</v>
      </c>
      <c r="N51" s="18">
        <f t="shared" si="30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0.30208333333333331</v>
      </c>
      <c r="C55" s="20">
        <f t="shared" si="34"/>
        <v>0.30208333333333331</v>
      </c>
      <c r="D55" s="20">
        <f t="shared" si="34"/>
        <v>0.30555555555555552</v>
      </c>
      <c r="E55" s="20">
        <f t="shared" si="34"/>
        <v>0</v>
      </c>
      <c r="F55" s="21">
        <f t="shared" si="34"/>
        <v>0</v>
      </c>
      <c r="G55" s="20">
        <f t="shared" si="34"/>
        <v>0.35416666666666669</v>
      </c>
      <c r="H55" s="20">
        <f t="shared" si="34"/>
        <v>0.30208333333333331</v>
      </c>
      <c r="I55" s="20">
        <f t="shared" si="34"/>
        <v>0.30208333333333331</v>
      </c>
      <c r="J55" s="20">
        <f t="shared" si="34"/>
        <v>0.30208333333333331</v>
      </c>
      <c r="K55" s="20">
        <f t="shared" si="34"/>
        <v>0.30555555555555552</v>
      </c>
      <c r="L55" s="20">
        <f t="shared" si="34"/>
        <v>0</v>
      </c>
      <c r="M55" s="20">
        <f t="shared" si="34"/>
        <v>0</v>
      </c>
      <c r="N55" s="20">
        <f t="shared" si="34"/>
        <v>0</v>
      </c>
      <c r="O55" s="20">
        <f t="shared" si="34"/>
        <v>0.30208333333333331</v>
      </c>
      <c r="P55" s="20">
        <f t="shared" si="34"/>
        <v>0.30208333333333331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0.30208333333333331</v>
      </c>
      <c r="C56" s="56">
        <f>IF(C55&lt;$J$9,$J$9,C55)</f>
        <v>0.30208333333333331</v>
      </c>
      <c r="D56" s="56">
        <f t="shared" ref="D56:Q56" si="35">IF(AND(D55&gt;0,D55&lt;$J$9),$J$9,D55)</f>
        <v>0.30555555555555552</v>
      </c>
      <c r="E56" s="56">
        <f t="shared" si="35"/>
        <v>0</v>
      </c>
      <c r="F56" s="56">
        <f t="shared" si="35"/>
        <v>0</v>
      </c>
      <c r="G56" s="56">
        <f t="shared" si="35"/>
        <v>0.35416666666666669</v>
      </c>
      <c r="H56" s="56">
        <f t="shared" si="35"/>
        <v>0.30208333333333331</v>
      </c>
      <c r="I56" s="56">
        <f t="shared" si="35"/>
        <v>0.30208333333333331</v>
      </c>
      <c r="J56" s="56">
        <f t="shared" si="35"/>
        <v>0.30208333333333331</v>
      </c>
      <c r="K56" s="56">
        <f t="shared" si="35"/>
        <v>0.30555555555555552</v>
      </c>
      <c r="L56" s="56">
        <f t="shared" si="35"/>
        <v>0</v>
      </c>
      <c r="M56" s="56">
        <f t="shared" si="35"/>
        <v>0</v>
      </c>
      <c r="N56" s="56">
        <f t="shared" si="35"/>
        <v>0</v>
      </c>
      <c r="O56" s="56">
        <f t="shared" si="35"/>
        <v>0.30208333333333331</v>
      </c>
      <c r="P56" s="56">
        <f t="shared" si="35"/>
        <v>0.30208333333333331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0.69444444444444453</v>
      </c>
      <c r="C57" s="20">
        <f t="shared" si="36"/>
        <v>0.73958333333333337</v>
      </c>
      <c r="D57" s="20">
        <f t="shared" si="36"/>
        <v>0.55555555555555558</v>
      </c>
      <c r="E57" s="20">
        <f t="shared" si="36"/>
        <v>0</v>
      </c>
      <c r="F57" s="20">
        <f t="shared" si="36"/>
        <v>0</v>
      </c>
      <c r="G57" s="20">
        <f t="shared" si="36"/>
        <v>0.65972222222222221</v>
      </c>
      <c r="H57" s="20">
        <f t="shared" si="36"/>
        <v>0.70833333333333337</v>
      </c>
      <c r="I57" s="20">
        <f t="shared" si="36"/>
        <v>0.73263888888888884</v>
      </c>
      <c r="J57" s="20">
        <f t="shared" si="36"/>
        <v>0.69444444444444453</v>
      </c>
      <c r="K57" s="20">
        <f t="shared" si="36"/>
        <v>0.55555555555555558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0.73611111111111116</v>
      </c>
      <c r="P57" s="20">
        <f t="shared" si="36"/>
        <v>0.70833333333333337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0.69444444444444453</v>
      </c>
      <c r="C58" s="56">
        <f t="shared" si="37"/>
        <v>0.73958333333333337</v>
      </c>
      <c r="D58" s="56">
        <f t="shared" si="37"/>
        <v>0.55555555555555558</v>
      </c>
      <c r="E58" s="56">
        <f t="shared" si="37"/>
        <v>0</v>
      </c>
      <c r="F58" s="56">
        <f t="shared" si="37"/>
        <v>0</v>
      </c>
      <c r="G58" s="56">
        <f t="shared" si="37"/>
        <v>0.65972222222222221</v>
      </c>
      <c r="H58" s="56">
        <f t="shared" si="37"/>
        <v>0.70833333333333337</v>
      </c>
      <c r="I58" s="56">
        <f t="shared" si="37"/>
        <v>0.73263888888888884</v>
      </c>
      <c r="J58" s="56">
        <f t="shared" si="37"/>
        <v>0.69444444444444453</v>
      </c>
      <c r="K58" s="56">
        <f t="shared" si="37"/>
        <v>0.55555555555555558</v>
      </c>
      <c r="L58" s="56">
        <f t="shared" si="37"/>
        <v>0</v>
      </c>
      <c r="M58" s="56">
        <f t="shared" si="37"/>
        <v>0</v>
      </c>
      <c r="N58" s="56">
        <f t="shared" si="37"/>
        <v>0</v>
      </c>
      <c r="O58" s="56">
        <f t="shared" si="37"/>
        <v>0.73611111111111116</v>
      </c>
      <c r="P58" s="56">
        <f t="shared" si="37"/>
        <v>0.70833333333333337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0.33333333333333331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2.0833333333333332E-2</v>
      </c>
      <c r="C60" s="20">
        <f t="shared" si="39"/>
        <v>2.0833333333333332E-2</v>
      </c>
      <c r="D60" s="20">
        <f t="shared" si="39"/>
        <v>0</v>
      </c>
      <c r="E60" s="20">
        <f t="shared" si="39"/>
        <v>0</v>
      </c>
      <c r="F60" s="20">
        <f t="shared" si="39"/>
        <v>0</v>
      </c>
      <c r="G60" s="20">
        <f t="shared" si="39"/>
        <v>0</v>
      </c>
      <c r="H60" s="20">
        <f t="shared" si="39"/>
        <v>2.0833333333333332E-2</v>
      </c>
      <c r="I60" s="20">
        <f t="shared" si="39"/>
        <v>2.0833333333333332E-2</v>
      </c>
      <c r="J60" s="20">
        <f t="shared" si="39"/>
        <v>2.0833333333333332E-2</v>
      </c>
      <c r="K60" s="20">
        <f t="shared" si="39"/>
        <v>0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2.0833333333333332E-2</v>
      </c>
      <c r="P60" s="20">
        <f t="shared" si="39"/>
        <v>2.0833333333333332E-2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0.33333333333333331</v>
      </c>
      <c r="D61" s="20">
        <f t="shared" si="40"/>
        <v>0.33333333333333331</v>
      </c>
      <c r="E61" s="20">
        <f t="shared" si="40"/>
        <v>0</v>
      </c>
      <c r="F61" s="21">
        <f t="shared" si="40"/>
        <v>0</v>
      </c>
      <c r="G61" s="20">
        <f t="shared" si="40"/>
        <v>0.33333333333333331</v>
      </c>
      <c r="H61" s="20">
        <f t="shared" si="40"/>
        <v>0.33333333333333331</v>
      </c>
      <c r="I61" s="20">
        <f t="shared" si="40"/>
        <v>0.33333333333333331</v>
      </c>
      <c r="J61" s="20">
        <f t="shared" si="40"/>
        <v>0.33333333333333331</v>
      </c>
      <c r="K61" s="20">
        <f t="shared" si="40"/>
        <v>0.33333333333333331</v>
      </c>
      <c r="L61" s="20">
        <f t="shared" si="40"/>
        <v>0</v>
      </c>
      <c r="M61" s="20">
        <f t="shared" si="40"/>
        <v>0</v>
      </c>
      <c r="N61" s="20">
        <f t="shared" si="40"/>
        <v>0.33333333333333331</v>
      </c>
      <c r="O61" s="20">
        <f t="shared" si="40"/>
        <v>0.33333333333333331</v>
      </c>
      <c r="P61" s="20">
        <f t="shared" si="40"/>
        <v>0.33333333333333331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3.666666666666667</v>
      </c>
      <c r="C62" s="22">
        <f>B62+C61</f>
        <v>4</v>
      </c>
      <c r="D62" s="22">
        <f t="shared" ref="D62:Q62" si="41">C62+D61</f>
        <v>4.333333333333333</v>
      </c>
      <c r="E62" s="22">
        <f t="shared" si="41"/>
        <v>4.333333333333333</v>
      </c>
      <c r="F62" s="22">
        <f t="shared" si="41"/>
        <v>4.333333333333333</v>
      </c>
      <c r="G62" s="22">
        <f t="shared" si="41"/>
        <v>4.6666666666666661</v>
      </c>
      <c r="H62" s="22">
        <f t="shared" si="41"/>
        <v>4.9999999999999991</v>
      </c>
      <c r="I62" s="22">
        <f t="shared" si="41"/>
        <v>5.3333333333333321</v>
      </c>
      <c r="J62" s="22">
        <f t="shared" si="41"/>
        <v>5.6666666666666652</v>
      </c>
      <c r="K62" s="22">
        <f t="shared" si="41"/>
        <v>5.9999999999999982</v>
      </c>
      <c r="L62" s="22">
        <f t="shared" si="41"/>
        <v>5.9999999999999982</v>
      </c>
      <c r="M62" s="22">
        <f t="shared" si="41"/>
        <v>5.9999999999999982</v>
      </c>
      <c r="N62" s="22">
        <f t="shared" si="41"/>
        <v>6.3333333333333313</v>
      </c>
      <c r="O62" s="22">
        <f t="shared" si="41"/>
        <v>6.6666666666666643</v>
      </c>
      <c r="P62" s="22">
        <f t="shared" si="41"/>
        <v>6.9999999999999973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0.39236111111111122</v>
      </c>
      <c r="C63" s="22">
        <f t="shared" si="42"/>
        <v>0.43750000000000006</v>
      </c>
      <c r="D63" s="22">
        <f t="shared" si="42"/>
        <v>0.25000000000000006</v>
      </c>
      <c r="E63" s="22">
        <f t="shared" si="42"/>
        <v>0</v>
      </c>
      <c r="F63" s="22">
        <f t="shared" si="42"/>
        <v>0</v>
      </c>
      <c r="G63" s="22">
        <f t="shared" si="42"/>
        <v>0.30555555555555552</v>
      </c>
      <c r="H63" s="22">
        <f t="shared" si="42"/>
        <v>0.40625000000000006</v>
      </c>
      <c r="I63" s="22">
        <f t="shared" si="42"/>
        <v>0.43055555555555552</v>
      </c>
      <c r="J63" s="22">
        <f t="shared" si="42"/>
        <v>0.39236111111111122</v>
      </c>
      <c r="K63" s="22">
        <f t="shared" si="42"/>
        <v>0.25000000000000006</v>
      </c>
      <c r="L63" s="22">
        <f t="shared" si="42"/>
        <v>0</v>
      </c>
      <c r="M63" s="22">
        <f t="shared" si="42"/>
        <v>0</v>
      </c>
      <c r="N63" s="22">
        <f t="shared" si="42"/>
        <v>0</v>
      </c>
      <c r="O63" s="22">
        <f t="shared" si="42"/>
        <v>0.43402777777777785</v>
      </c>
      <c r="P63" s="22">
        <f t="shared" si="42"/>
        <v>0.40625000000000006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2.0833333333333332E-2</v>
      </c>
      <c r="C64" s="74">
        <f t="shared" si="43"/>
        <v>3.125E-2</v>
      </c>
      <c r="D64" s="74">
        <f t="shared" si="43"/>
        <v>0</v>
      </c>
      <c r="E64" s="74">
        <f t="shared" si="43"/>
        <v>0</v>
      </c>
      <c r="F64" s="74">
        <f t="shared" si="43"/>
        <v>0</v>
      </c>
      <c r="G64" s="74">
        <f t="shared" si="43"/>
        <v>2.0833333333333332E-2</v>
      </c>
      <c r="H64" s="74">
        <f t="shared" si="43"/>
        <v>3.125E-2</v>
      </c>
      <c r="I64" s="74">
        <f t="shared" si="43"/>
        <v>3.125E-2</v>
      </c>
      <c r="J64" s="74">
        <f t="shared" si="43"/>
        <v>2.0833333333333332E-2</v>
      </c>
      <c r="K64" s="74">
        <f t="shared" si="43"/>
        <v>0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3.125E-2</v>
      </c>
      <c r="P64" s="74">
        <f t="shared" si="43"/>
        <v>3.125E-2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0.3</v>
      </c>
      <c r="C65" s="75">
        <f t="shared" si="44"/>
        <v>0.45</v>
      </c>
      <c r="D65" s="75">
        <f t="shared" si="44"/>
        <v>0</v>
      </c>
      <c r="E65" s="75">
        <f t="shared" si="44"/>
        <v>0</v>
      </c>
      <c r="F65" s="75">
        <f t="shared" si="44"/>
        <v>0</v>
      </c>
      <c r="G65" s="75">
        <f t="shared" si="44"/>
        <v>0.3</v>
      </c>
      <c r="H65" s="75">
        <f t="shared" si="44"/>
        <v>0.45</v>
      </c>
      <c r="I65" s="75">
        <f t="shared" si="44"/>
        <v>0.45</v>
      </c>
      <c r="J65" s="75">
        <f t="shared" si="44"/>
        <v>0.3</v>
      </c>
      <c r="K65" s="75">
        <f t="shared" si="44"/>
        <v>0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0.45</v>
      </c>
      <c r="P65" s="75">
        <f t="shared" si="44"/>
        <v>0.45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2.0833333333333332E-2</v>
      </c>
      <c r="C66" s="76">
        <f t="shared" ref="C66:P66" si="45">TIME(INT(C65),(C65-INT(C65))*100,0)</f>
        <v>3.125E-2</v>
      </c>
      <c r="D66" s="76">
        <f t="shared" si="45"/>
        <v>0</v>
      </c>
      <c r="E66" s="76">
        <f t="shared" si="45"/>
        <v>0</v>
      </c>
      <c r="F66" s="76">
        <f t="shared" si="45"/>
        <v>0</v>
      </c>
      <c r="G66" s="76">
        <f t="shared" si="45"/>
        <v>2.0833333333333332E-2</v>
      </c>
      <c r="H66" s="76">
        <f t="shared" si="45"/>
        <v>3.125E-2</v>
      </c>
      <c r="I66" s="76">
        <f t="shared" si="45"/>
        <v>3.125E-2</v>
      </c>
      <c r="J66" s="76">
        <f t="shared" si="45"/>
        <v>2.0833333333333332E-2</v>
      </c>
      <c r="K66" s="76">
        <f t="shared" si="45"/>
        <v>0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3.125E-2</v>
      </c>
      <c r="P66" s="76">
        <f t="shared" si="45"/>
        <v>3.125E-2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0.3715277777777779</v>
      </c>
      <c r="C67" s="22">
        <f t="shared" ref="C67:P67" si="46">IF(C52=1,0,IF(C58&gt;C56,C58-C56-C66+C59,C59))</f>
        <v>0.40625000000000006</v>
      </c>
      <c r="D67" s="22">
        <f t="shared" si="46"/>
        <v>0.25000000000000006</v>
      </c>
      <c r="E67" s="22">
        <f t="shared" si="46"/>
        <v>0</v>
      </c>
      <c r="F67" s="22">
        <f t="shared" si="46"/>
        <v>0</v>
      </c>
      <c r="G67" s="22">
        <f t="shared" si="46"/>
        <v>0.28472222222222221</v>
      </c>
      <c r="H67" s="22">
        <f t="shared" si="46"/>
        <v>0.37500000000000006</v>
      </c>
      <c r="I67" s="22">
        <f t="shared" si="46"/>
        <v>0.39930555555555552</v>
      </c>
      <c r="J67" s="22">
        <f t="shared" si="46"/>
        <v>0.3715277777777779</v>
      </c>
      <c r="K67" s="22">
        <f t="shared" si="46"/>
        <v>0.25000000000000006</v>
      </c>
      <c r="L67" s="22">
        <f t="shared" si="46"/>
        <v>0</v>
      </c>
      <c r="M67" s="22">
        <f t="shared" si="46"/>
        <v>0</v>
      </c>
      <c r="N67" s="22">
        <f t="shared" si="46"/>
        <v>0.33333333333333331</v>
      </c>
      <c r="O67" s="22">
        <f t="shared" si="46"/>
        <v>0.40277777777777785</v>
      </c>
      <c r="P67" s="22">
        <f t="shared" si="46"/>
        <v>0.37500000000000006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0.3715277777777779</v>
      </c>
      <c r="C68" s="57">
        <f t="shared" si="47"/>
        <v>0.40625000000000006</v>
      </c>
      <c r="D68" s="57">
        <f t="shared" si="47"/>
        <v>0.25000000000000006</v>
      </c>
      <c r="E68" s="57">
        <f t="shared" si="47"/>
        <v>0</v>
      </c>
      <c r="F68" s="57">
        <f t="shared" si="47"/>
        <v>0</v>
      </c>
      <c r="G68" s="57">
        <f t="shared" si="47"/>
        <v>0.28472222222222221</v>
      </c>
      <c r="H68" s="57">
        <f t="shared" si="47"/>
        <v>0.37500000000000006</v>
      </c>
      <c r="I68" s="57">
        <f t="shared" si="47"/>
        <v>0.39930555555555552</v>
      </c>
      <c r="J68" s="57">
        <f t="shared" si="47"/>
        <v>0.3715277777777779</v>
      </c>
      <c r="K68" s="57">
        <f t="shared" si="47"/>
        <v>0.25000000000000006</v>
      </c>
      <c r="L68" s="57">
        <f t="shared" si="47"/>
        <v>0</v>
      </c>
      <c r="M68" s="57">
        <f t="shared" si="47"/>
        <v>0</v>
      </c>
      <c r="N68" s="57">
        <f t="shared" si="47"/>
        <v>0.33333333333333331</v>
      </c>
      <c r="O68" s="57">
        <f t="shared" si="47"/>
        <v>0.40277777777777785</v>
      </c>
      <c r="P68" s="57">
        <f t="shared" si="47"/>
        <v>0.37500000000000006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8.5500000000000007</v>
      </c>
      <c r="C69" s="25">
        <f t="shared" ref="C69:Q69" si="48">HOUR(C68)+MINUTE(C68)/100</f>
        <v>9.4499999999999993</v>
      </c>
      <c r="D69" s="25">
        <f t="shared" si="48"/>
        <v>6</v>
      </c>
      <c r="E69" s="25">
        <f t="shared" si="48"/>
        <v>0</v>
      </c>
      <c r="F69" s="25">
        <f t="shared" si="48"/>
        <v>0</v>
      </c>
      <c r="G69" s="25">
        <f t="shared" si="48"/>
        <v>6.5</v>
      </c>
      <c r="H69" s="25">
        <f t="shared" si="48"/>
        <v>9</v>
      </c>
      <c r="I69" s="25">
        <f t="shared" si="48"/>
        <v>9.35</v>
      </c>
      <c r="J69" s="25">
        <f t="shared" si="48"/>
        <v>8.5500000000000007</v>
      </c>
      <c r="K69" s="25">
        <f t="shared" si="48"/>
        <v>6</v>
      </c>
      <c r="L69" s="25">
        <f t="shared" si="48"/>
        <v>0</v>
      </c>
      <c r="M69" s="25">
        <f t="shared" si="48"/>
        <v>0</v>
      </c>
      <c r="N69" s="25">
        <f t="shared" si="48"/>
        <v>8</v>
      </c>
      <c r="O69" s="25">
        <f t="shared" si="48"/>
        <v>9.4</v>
      </c>
      <c r="P69" s="25">
        <f t="shared" si="48"/>
        <v>9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3.8194444444444586E-2</v>
      </c>
      <c r="C70" s="22">
        <f t="shared" si="49"/>
        <v>7.2916666666666741E-2</v>
      </c>
      <c r="D70" s="22">
        <f t="shared" si="49"/>
        <v>-8.3333333333333259E-2</v>
      </c>
      <c r="E70" s="22">
        <f t="shared" si="49"/>
        <v>0</v>
      </c>
      <c r="F70" s="22">
        <f t="shared" si="49"/>
        <v>0</v>
      </c>
      <c r="G70" s="22">
        <f t="shared" si="49"/>
        <v>-4.8611111111111105E-2</v>
      </c>
      <c r="H70" s="22">
        <f t="shared" si="49"/>
        <v>4.1666666666666741E-2</v>
      </c>
      <c r="I70" s="22">
        <f t="shared" si="49"/>
        <v>6.597222222222221E-2</v>
      </c>
      <c r="J70" s="22">
        <f t="shared" si="49"/>
        <v>3.8194444444444586E-2</v>
      </c>
      <c r="K70" s="22">
        <f t="shared" si="49"/>
        <v>-8.3333333333333259E-2</v>
      </c>
      <c r="L70" s="22">
        <f t="shared" si="49"/>
        <v>0</v>
      </c>
      <c r="M70" s="22">
        <f t="shared" si="49"/>
        <v>0</v>
      </c>
      <c r="N70" s="22">
        <f t="shared" si="49"/>
        <v>0</v>
      </c>
      <c r="O70" s="22">
        <f t="shared" si="49"/>
        <v>6.9444444444444531E-2</v>
      </c>
      <c r="P70" s="22">
        <f t="shared" si="49"/>
        <v>4.1666666666666741E-2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0.55000000000000004</v>
      </c>
      <c r="C71" s="26">
        <f t="shared" ref="C71:Q71" si="50">SIGN(C70)*(HOUR(ABS(C70))+MINUTE(ABS(C70))/100)</f>
        <v>1.45</v>
      </c>
      <c r="D71" s="26">
        <f t="shared" si="50"/>
        <v>-2</v>
      </c>
      <c r="E71" s="26">
        <f t="shared" si="50"/>
        <v>0</v>
      </c>
      <c r="F71" s="26">
        <f t="shared" si="50"/>
        <v>0</v>
      </c>
      <c r="G71" s="26">
        <f t="shared" si="50"/>
        <v>-1.1000000000000001</v>
      </c>
      <c r="H71" s="26">
        <f t="shared" si="50"/>
        <v>1</v>
      </c>
      <c r="I71" s="26">
        <f t="shared" si="50"/>
        <v>1.35</v>
      </c>
      <c r="J71" s="26">
        <f t="shared" si="50"/>
        <v>0.55000000000000004</v>
      </c>
      <c r="K71" s="26">
        <f t="shared" si="50"/>
        <v>-2</v>
      </c>
      <c r="L71" s="26">
        <f t="shared" si="50"/>
        <v>0</v>
      </c>
      <c r="M71" s="26">
        <f t="shared" si="50"/>
        <v>0</v>
      </c>
      <c r="N71" s="26">
        <f t="shared" si="50"/>
        <v>0</v>
      </c>
      <c r="O71" s="26">
        <f t="shared" si="50"/>
        <v>1.4</v>
      </c>
      <c r="P71" s="27">
        <f t="shared" si="50"/>
        <v>1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-28.208333333333332</v>
      </c>
      <c r="C72" s="22">
        <f t="shared" ref="C72:Q72" si="51">C70+B72</f>
        <v>-28.135416666666664</v>
      </c>
      <c r="D72" s="22">
        <f t="shared" si="51"/>
        <v>-28.218749999999996</v>
      </c>
      <c r="E72" s="22">
        <f t="shared" si="51"/>
        <v>-28.218749999999996</v>
      </c>
      <c r="F72" s="22">
        <f t="shared" si="51"/>
        <v>-28.218749999999996</v>
      </c>
      <c r="G72" s="22">
        <f t="shared" si="51"/>
        <v>-28.267361111111107</v>
      </c>
      <c r="H72" s="22">
        <f t="shared" si="51"/>
        <v>-28.225694444444439</v>
      </c>
      <c r="I72" s="22">
        <f t="shared" si="51"/>
        <v>-28.159722222222218</v>
      </c>
      <c r="J72" s="22">
        <f t="shared" si="51"/>
        <v>-28.121527777777775</v>
      </c>
      <c r="K72" s="22">
        <f t="shared" si="51"/>
        <v>-28.204861111111107</v>
      </c>
      <c r="L72" s="22">
        <f t="shared" si="51"/>
        <v>-28.204861111111107</v>
      </c>
      <c r="M72" s="22">
        <f t="shared" si="51"/>
        <v>-28.204861111111107</v>
      </c>
      <c r="N72" s="22">
        <f t="shared" si="51"/>
        <v>-28.204861111111107</v>
      </c>
      <c r="O72" s="22">
        <f t="shared" si="51"/>
        <v>-28.135416666666664</v>
      </c>
      <c r="P72" s="22">
        <f t="shared" si="51"/>
        <v>-28.093749999999996</v>
      </c>
      <c r="Q72" s="66">
        <f t="shared" si="51"/>
        <v>-28.093749999999996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-677</v>
      </c>
      <c r="C73" s="28">
        <f t="shared" ref="C73:Q73" si="52">SIGN(C72)*(DAY(ABS(C72))*24+HOUR(ABS(C72))+MINUTE(ABS(C72))/100)</f>
        <v>-675.15</v>
      </c>
      <c r="D73" s="28">
        <f t="shared" si="52"/>
        <v>-677.15</v>
      </c>
      <c r="E73" s="28">
        <f t="shared" si="52"/>
        <v>-677.15</v>
      </c>
      <c r="F73" s="28">
        <f t="shared" si="52"/>
        <v>-677.15</v>
      </c>
      <c r="G73" s="28">
        <f t="shared" si="52"/>
        <v>-678.25</v>
      </c>
      <c r="H73" s="28">
        <f t="shared" si="52"/>
        <v>-677.25</v>
      </c>
      <c r="I73" s="28">
        <f t="shared" si="52"/>
        <v>-675.5</v>
      </c>
      <c r="J73" s="28">
        <f t="shared" si="52"/>
        <v>-674.55</v>
      </c>
      <c r="K73" s="28">
        <f t="shared" si="52"/>
        <v>-676.55</v>
      </c>
      <c r="L73" s="28">
        <f t="shared" si="52"/>
        <v>-676.55</v>
      </c>
      <c r="M73" s="28">
        <f t="shared" si="52"/>
        <v>-676.55</v>
      </c>
      <c r="N73" s="28">
        <f t="shared" si="52"/>
        <v>-676.55</v>
      </c>
      <c r="O73" s="28">
        <f t="shared" si="52"/>
        <v>-675.15</v>
      </c>
      <c r="P73" s="28">
        <f t="shared" si="52"/>
        <v>-674.15</v>
      </c>
      <c r="Q73" s="28">
        <f t="shared" si="52"/>
        <v>-674.15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5" right="0" top="0.16" bottom="0" header="0.16" footer="0.15"/>
  <pageSetup paperSize="9" orientation="landscape" horizontalDpi="4294967292" verticalDpi="4294967292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6">
    <pageSetUpPr fitToPage="1"/>
  </sheetPr>
  <dimension ref="A1:AR61"/>
  <sheetViews>
    <sheetView showGridLines="0" zoomScaleNormal="100" workbookViewId="0">
      <selection activeCell="AV29" sqref="AV29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4" width="0" style="298" hidden="1" customWidth="1"/>
  </cols>
  <sheetData>
    <row r="1" spans="1:44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4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4" s="184" customFormat="1" ht="15.75" x14ac:dyDescent="0.25">
      <c r="A3" s="193" t="s">
        <v>115</v>
      </c>
      <c r="B3" s="286" t="str">
        <f>'10'!B4</f>
        <v>Oktober</v>
      </c>
      <c r="C3" s="288"/>
      <c r="D3" s="283" t="s">
        <v>112</v>
      </c>
      <c r="E3" s="221"/>
      <c r="F3" s="221">
        <f>'10'!P4</f>
        <v>168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100.8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</row>
    <row r="4" spans="1:44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4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4" ht="15" x14ac:dyDescent="0.25">
      <c r="A6" s="338">
        <v>45566</v>
      </c>
      <c r="B6" s="311"/>
      <c r="C6" s="311"/>
      <c r="D6" s="311">
        <f t="shared" ref="D6" si="0">AC6</f>
        <v>0</v>
      </c>
      <c r="E6" s="311"/>
      <c r="F6" s="311"/>
      <c r="G6" s="311">
        <f t="shared" ref="G6" si="1">AD6</f>
        <v>0</v>
      </c>
      <c r="H6" s="312"/>
      <c r="I6" s="312"/>
      <c r="J6" s="311">
        <f t="shared" ref="J6" si="2">AE6</f>
        <v>0</v>
      </c>
      <c r="K6" s="313"/>
      <c r="L6" s="313"/>
      <c r="M6" s="313"/>
      <c r="N6" s="314">
        <f t="shared" ref="N6:N35" si="3">AL6</f>
        <v>0</v>
      </c>
      <c r="O6" s="315"/>
      <c r="P6" s="301"/>
      <c r="Q6" s="298"/>
      <c r="R6" s="298"/>
      <c r="S6" s="298"/>
      <c r="T6" s="354">
        <f t="shared" ref="T6" si="4">TIME(INT(B6),(B6-INT(B6))*100,0)</f>
        <v>0</v>
      </c>
      <c r="U6" s="354">
        <f t="shared" ref="U6" si="5">TIME(INT(C6),(C6-INT(C6))*100,0)</f>
        <v>0</v>
      </c>
      <c r="V6" s="354">
        <f>U6-T6</f>
        <v>0</v>
      </c>
      <c r="W6" s="355">
        <f t="shared" ref="W6" si="6">TIME(INT(E6),(E6-INT(E6))*100,0)</f>
        <v>0</v>
      </c>
      <c r="X6" s="355">
        <f t="shared" ref="X6" si="7">TIME(INT(F6),(F6-INT(F6))*100,0)</f>
        <v>0</v>
      </c>
      <c r="Y6" s="355">
        <f>X6-W6</f>
        <v>0</v>
      </c>
      <c r="Z6" s="303">
        <f t="shared" ref="Z6" si="8">TIME(INT(H6),(H6-INT(H6))*100,0)</f>
        <v>0</v>
      </c>
      <c r="AA6" s="303">
        <f t="shared" ref="AA6" si="9">TIME(INT(I6),(I6-INT(I6))*100,0)</f>
        <v>0</v>
      </c>
      <c r="AB6" s="303">
        <f>AA6-Z6</f>
        <v>0</v>
      </c>
      <c r="AC6" s="302">
        <f t="shared" ref="AC6" si="10">HOUR(V6)+MINUTE(V6)/100</f>
        <v>0</v>
      </c>
      <c r="AD6" s="302">
        <f t="shared" ref="AD6" si="11">HOUR(Y6)+MINUTE(Y6)/100</f>
        <v>0</v>
      </c>
      <c r="AE6" s="304">
        <f>HOUR(AB6)+MINUTE(AB6)/100</f>
        <v>0</v>
      </c>
      <c r="AF6" s="364">
        <f t="shared" ref="AF6" si="12">SUM(AC6:AE6)</f>
        <v>0</v>
      </c>
      <c r="AG6" s="359">
        <f t="shared" ref="AG6" si="13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4" ht="15" x14ac:dyDescent="0.25">
      <c r="A7" s="338">
        <v>45567</v>
      </c>
      <c r="B7" s="311"/>
      <c r="C7" s="311"/>
      <c r="D7" s="311">
        <f t="shared" ref="D7:D35" si="14">AC7</f>
        <v>0</v>
      </c>
      <c r="E7" s="311"/>
      <c r="F7" s="311"/>
      <c r="G7" s="311">
        <f t="shared" ref="G7:G35" si="15">AD7</f>
        <v>0</v>
      </c>
      <c r="H7" s="312"/>
      <c r="I7" s="312"/>
      <c r="J7" s="311">
        <f t="shared" ref="J7:J35" si="16">AE7</f>
        <v>0</v>
      </c>
      <c r="K7" s="313"/>
      <c r="L7" s="313"/>
      <c r="M7" s="313"/>
      <c r="N7" s="314">
        <f t="shared" si="3"/>
        <v>0</v>
      </c>
      <c r="O7" s="315"/>
      <c r="P7" s="301"/>
      <c r="Q7" s="298"/>
      <c r="R7" s="298"/>
      <c r="S7" s="298"/>
      <c r="T7" s="354">
        <f t="shared" ref="T7:U37" si="17">TIME(INT(B7),(B7-INT(B7))*100,0)</f>
        <v>0</v>
      </c>
      <c r="U7" s="354">
        <f t="shared" si="17"/>
        <v>0</v>
      </c>
      <c r="V7" s="354">
        <f>U7-T7</f>
        <v>0</v>
      </c>
      <c r="W7" s="355">
        <f t="shared" ref="W7:X37" si="18">TIME(INT(E7),(E7-INT(E7))*100,0)</f>
        <v>0</v>
      </c>
      <c r="X7" s="355">
        <f t="shared" si="18"/>
        <v>0</v>
      </c>
      <c r="Y7" s="355">
        <f>X7-W7</f>
        <v>0</v>
      </c>
      <c r="Z7" s="303">
        <f t="shared" ref="Z7:AA37" si="19">TIME(INT(H7),(H7-INT(H7))*100,0)</f>
        <v>0</v>
      </c>
      <c r="AA7" s="303">
        <f t="shared" si="19"/>
        <v>0</v>
      </c>
      <c r="AB7" s="303">
        <f>AA7-Z7</f>
        <v>0</v>
      </c>
      <c r="AC7" s="302">
        <f t="shared" ref="AC7:AC37" si="20">HOUR(V7)+MINUTE(V7)/100</f>
        <v>0</v>
      </c>
      <c r="AD7" s="302">
        <f t="shared" ref="AD7:AD37" si="21">HOUR(Y7)+MINUTE(Y7)/100</f>
        <v>0</v>
      </c>
      <c r="AE7" s="304">
        <f>HOUR(AB7)+MINUTE(AB7)/100</f>
        <v>0</v>
      </c>
      <c r="AF7" s="364">
        <f t="shared" ref="AF7:AF37" si="22">SUM(AC7:AE7)</f>
        <v>0</v>
      </c>
      <c r="AG7" s="359">
        <f t="shared" ref="AG7:AG37" si="23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4" ht="15" x14ac:dyDescent="0.25">
      <c r="A8" s="394">
        <v>45568</v>
      </c>
      <c r="B8" s="384"/>
      <c r="C8" s="384"/>
      <c r="D8" s="384"/>
      <c r="E8" s="384"/>
      <c r="F8" s="384"/>
      <c r="G8" s="384"/>
      <c r="H8" s="381"/>
      <c r="I8" s="381"/>
      <c r="J8" s="384"/>
      <c r="K8" s="389"/>
      <c r="L8" s="389"/>
      <c r="M8" s="389"/>
      <c r="N8" s="390"/>
      <c r="O8" s="398"/>
      <c r="P8" s="298"/>
      <c r="Q8" s="298"/>
      <c r="R8" s="298"/>
      <c r="S8" s="298"/>
      <c r="T8" s="354">
        <f t="shared" si="17"/>
        <v>0</v>
      </c>
      <c r="U8" s="354">
        <f t="shared" si="17"/>
        <v>0</v>
      </c>
      <c r="V8" s="354">
        <f t="shared" ref="V8:V37" si="24">U8-T8</f>
        <v>0</v>
      </c>
      <c r="W8" s="355">
        <f t="shared" si="18"/>
        <v>0</v>
      </c>
      <c r="X8" s="355">
        <f t="shared" si="18"/>
        <v>0</v>
      </c>
      <c r="Y8" s="355">
        <f t="shared" ref="Y8:Y37" si="25">X8-W8</f>
        <v>0</v>
      </c>
      <c r="Z8" s="303">
        <f t="shared" si="19"/>
        <v>0</v>
      </c>
      <c r="AA8" s="303">
        <f t="shared" si="19"/>
        <v>0</v>
      </c>
      <c r="AB8" s="303">
        <f t="shared" ref="AB8:AB37" si="26">AA8-Z8</f>
        <v>0</v>
      </c>
      <c r="AC8" s="302">
        <f t="shared" si="20"/>
        <v>0</v>
      </c>
      <c r="AD8" s="302">
        <f t="shared" si="21"/>
        <v>0</v>
      </c>
      <c r="AE8" s="304">
        <f t="shared" ref="AE8:AE37" si="27">HOUR(AB8)+MINUTE(AB8)/100</f>
        <v>0</v>
      </c>
      <c r="AF8" s="364">
        <f t="shared" si="22"/>
        <v>0</v>
      </c>
      <c r="AG8" s="359">
        <f t="shared" si="23"/>
        <v>0</v>
      </c>
      <c r="AH8" s="359">
        <f t="shared" ref="AH8:AH37" si="28">(AF8-AG8)*100</f>
        <v>0</v>
      </c>
      <c r="AI8" s="298">
        <f t="shared" ref="AI8:AI37" si="29">INT(AH8/60)</f>
        <v>0</v>
      </c>
      <c r="AJ8" s="359">
        <f t="shared" ref="AJ8:AJ37" si="30">AG8+AI8</f>
        <v>0</v>
      </c>
      <c r="AK8" s="298">
        <f t="shared" ref="AK8:AK37" si="31">AH8-AI8*60</f>
        <v>0</v>
      </c>
      <c r="AL8" s="298">
        <f t="shared" ref="AL8:AL37" si="32">AJ8+AK8/100</f>
        <v>0</v>
      </c>
      <c r="AM8" s="298"/>
      <c r="AN8" s="298"/>
      <c r="AO8" s="298"/>
      <c r="AP8" s="298"/>
      <c r="AQ8" s="298"/>
    </row>
    <row r="9" spans="1:44" ht="15" x14ac:dyDescent="0.25">
      <c r="A9" s="338">
        <v>45569</v>
      </c>
      <c r="B9" s="311"/>
      <c r="C9" s="311"/>
      <c r="D9" s="311">
        <f t="shared" si="14"/>
        <v>0</v>
      </c>
      <c r="E9" s="311"/>
      <c r="F9" s="311"/>
      <c r="G9" s="311">
        <f t="shared" si="15"/>
        <v>0</v>
      </c>
      <c r="H9" s="312"/>
      <c r="I9" s="312"/>
      <c r="J9" s="311">
        <f t="shared" si="16"/>
        <v>0</v>
      </c>
      <c r="K9" s="313"/>
      <c r="L9" s="313"/>
      <c r="M9" s="313"/>
      <c r="N9" s="314">
        <f t="shared" si="3"/>
        <v>0</v>
      </c>
      <c r="O9" s="315"/>
      <c r="P9" s="298"/>
      <c r="Q9" s="298"/>
      <c r="R9" s="298"/>
      <c r="S9" s="298"/>
      <c r="T9" s="354">
        <f t="shared" si="17"/>
        <v>0</v>
      </c>
      <c r="U9" s="354">
        <f t="shared" si="17"/>
        <v>0</v>
      </c>
      <c r="V9" s="354">
        <f t="shared" si="24"/>
        <v>0</v>
      </c>
      <c r="W9" s="355">
        <f t="shared" si="18"/>
        <v>0</v>
      </c>
      <c r="X9" s="355">
        <f t="shared" si="18"/>
        <v>0</v>
      </c>
      <c r="Y9" s="355">
        <f t="shared" si="25"/>
        <v>0</v>
      </c>
      <c r="Z9" s="303">
        <f t="shared" si="19"/>
        <v>0</v>
      </c>
      <c r="AA9" s="303">
        <f t="shared" si="19"/>
        <v>0</v>
      </c>
      <c r="AB9" s="303">
        <f t="shared" si="26"/>
        <v>0</v>
      </c>
      <c r="AC9" s="302">
        <f t="shared" si="20"/>
        <v>0</v>
      </c>
      <c r="AD9" s="302">
        <f t="shared" si="21"/>
        <v>0</v>
      </c>
      <c r="AE9" s="304">
        <f t="shared" si="27"/>
        <v>0</v>
      </c>
      <c r="AF9" s="364">
        <f>SUM(AC9:AE9)</f>
        <v>0</v>
      </c>
      <c r="AG9" s="359">
        <f>INT(AF9)</f>
        <v>0</v>
      </c>
      <c r="AH9" s="359">
        <f t="shared" si="28"/>
        <v>0</v>
      </c>
      <c r="AI9" s="298">
        <f t="shared" si="29"/>
        <v>0</v>
      </c>
      <c r="AJ9" s="359">
        <f t="shared" si="30"/>
        <v>0</v>
      </c>
      <c r="AK9" s="298">
        <f t="shared" si="31"/>
        <v>0</v>
      </c>
      <c r="AL9" s="298">
        <f t="shared" si="32"/>
        <v>0</v>
      </c>
      <c r="AM9" s="298"/>
      <c r="AN9" s="298"/>
      <c r="AO9" s="298"/>
      <c r="AP9" s="298"/>
      <c r="AQ9" s="298"/>
    </row>
    <row r="10" spans="1:44" ht="15" x14ac:dyDescent="0.25">
      <c r="A10" s="394">
        <v>45570</v>
      </c>
      <c r="B10" s="384"/>
      <c r="C10" s="384"/>
      <c r="D10" s="384"/>
      <c r="E10" s="384"/>
      <c r="F10" s="384"/>
      <c r="G10" s="384"/>
      <c r="H10" s="381"/>
      <c r="I10" s="381"/>
      <c r="J10" s="384"/>
      <c r="K10" s="389"/>
      <c r="L10" s="389"/>
      <c r="M10" s="389"/>
      <c r="N10" s="390"/>
      <c r="O10" s="398"/>
      <c r="P10" s="298"/>
      <c r="Q10" s="298"/>
      <c r="R10" s="298"/>
      <c r="S10" s="298"/>
      <c r="T10" s="354">
        <f t="shared" si="17"/>
        <v>0</v>
      </c>
      <c r="U10" s="354">
        <f t="shared" si="17"/>
        <v>0</v>
      </c>
      <c r="V10" s="354">
        <f t="shared" si="24"/>
        <v>0</v>
      </c>
      <c r="W10" s="355">
        <f t="shared" si="18"/>
        <v>0</v>
      </c>
      <c r="X10" s="355">
        <f t="shared" si="18"/>
        <v>0</v>
      </c>
      <c r="Y10" s="355">
        <f t="shared" si="25"/>
        <v>0</v>
      </c>
      <c r="Z10" s="303">
        <f t="shared" si="19"/>
        <v>0</v>
      </c>
      <c r="AA10" s="303">
        <f t="shared" si="19"/>
        <v>0</v>
      </c>
      <c r="AB10" s="303">
        <f t="shared" si="26"/>
        <v>0</v>
      </c>
      <c r="AC10" s="302">
        <f t="shared" si="20"/>
        <v>0</v>
      </c>
      <c r="AD10" s="302">
        <f t="shared" si="21"/>
        <v>0</v>
      </c>
      <c r="AE10" s="304">
        <f t="shared" si="27"/>
        <v>0</v>
      </c>
      <c r="AF10" s="364">
        <f t="shared" si="22"/>
        <v>0</v>
      </c>
      <c r="AG10" s="359">
        <f t="shared" si="23"/>
        <v>0</v>
      </c>
      <c r="AH10" s="359">
        <f t="shared" si="28"/>
        <v>0</v>
      </c>
      <c r="AI10" s="298">
        <f t="shared" si="29"/>
        <v>0</v>
      </c>
      <c r="AJ10" s="359">
        <f t="shared" si="30"/>
        <v>0</v>
      </c>
      <c r="AK10" s="298">
        <f t="shared" si="31"/>
        <v>0</v>
      </c>
      <c r="AL10" s="298">
        <f t="shared" si="32"/>
        <v>0</v>
      </c>
      <c r="AM10" s="298"/>
      <c r="AN10" s="298"/>
      <c r="AO10" s="298"/>
      <c r="AP10" s="298"/>
      <c r="AQ10" s="298"/>
    </row>
    <row r="11" spans="1:44" ht="15" x14ac:dyDescent="0.25">
      <c r="A11" s="394">
        <v>45571</v>
      </c>
      <c r="B11" s="384"/>
      <c r="C11" s="384"/>
      <c r="D11" s="384"/>
      <c r="E11" s="384"/>
      <c r="F11" s="384"/>
      <c r="G11" s="384"/>
      <c r="H11" s="381"/>
      <c r="I11" s="381"/>
      <c r="J11" s="384"/>
      <c r="K11" s="389"/>
      <c r="L11" s="389"/>
      <c r="M11" s="389"/>
      <c r="N11" s="390"/>
      <c r="O11" s="398"/>
      <c r="P11" s="298"/>
      <c r="Q11" s="298"/>
      <c r="R11" s="298"/>
      <c r="S11" s="298"/>
      <c r="T11" s="354">
        <f t="shared" si="17"/>
        <v>0</v>
      </c>
      <c r="U11" s="354">
        <f t="shared" si="17"/>
        <v>0</v>
      </c>
      <c r="V11" s="354">
        <f t="shared" si="24"/>
        <v>0</v>
      </c>
      <c r="W11" s="355">
        <f t="shared" si="18"/>
        <v>0</v>
      </c>
      <c r="X11" s="355">
        <f t="shared" si="18"/>
        <v>0</v>
      </c>
      <c r="Y11" s="355">
        <f t="shared" si="25"/>
        <v>0</v>
      </c>
      <c r="Z11" s="303">
        <f t="shared" si="19"/>
        <v>0</v>
      </c>
      <c r="AA11" s="303">
        <f t="shared" si="19"/>
        <v>0</v>
      </c>
      <c r="AB11" s="303">
        <f t="shared" si="26"/>
        <v>0</v>
      </c>
      <c r="AC11" s="302">
        <f t="shared" si="20"/>
        <v>0</v>
      </c>
      <c r="AD11" s="302">
        <f t="shared" si="21"/>
        <v>0</v>
      </c>
      <c r="AE11" s="304">
        <f t="shared" si="27"/>
        <v>0</v>
      </c>
      <c r="AF11" s="364">
        <f t="shared" si="22"/>
        <v>0</v>
      </c>
      <c r="AG11" s="359">
        <f t="shared" si="23"/>
        <v>0</v>
      </c>
      <c r="AH11" s="359">
        <f t="shared" si="28"/>
        <v>0</v>
      </c>
      <c r="AI11" s="298">
        <f t="shared" si="29"/>
        <v>0</v>
      </c>
      <c r="AJ11" s="359">
        <f t="shared" si="30"/>
        <v>0</v>
      </c>
      <c r="AK11" s="298">
        <f t="shared" si="31"/>
        <v>0</v>
      </c>
      <c r="AL11" s="298">
        <f t="shared" si="32"/>
        <v>0</v>
      </c>
      <c r="AM11" s="298"/>
      <c r="AN11" s="298"/>
      <c r="AO11" s="298"/>
      <c r="AP11" s="298"/>
      <c r="AQ11" s="298"/>
    </row>
    <row r="12" spans="1:44" s="170" customFormat="1" ht="13.5" customHeight="1" x14ac:dyDescent="0.25">
      <c r="A12" s="338">
        <v>45572</v>
      </c>
      <c r="B12" s="311"/>
      <c r="C12" s="311"/>
      <c r="D12" s="311">
        <f t="shared" si="14"/>
        <v>0</v>
      </c>
      <c r="E12" s="311"/>
      <c r="F12" s="311"/>
      <c r="G12" s="311">
        <f t="shared" si="15"/>
        <v>0</v>
      </c>
      <c r="H12" s="312"/>
      <c r="I12" s="312"/>
      <c r="J12" s="311">
        <f t="shared" si="16"/>
        <v>0</v>
      </c>
      <c r="K12" s="336"/>
      <c r="L12" s="336"/>
      <c r="M12" s="336"/>
      <c r="N12" s="314">
        <f t="shared" si="3"/>
        <v>0</v>
      </c>
      <c r="O12" s="315"/>
      <c r="P12" s="305"/>
      <c r="Q12" s="305"/>
      <c r="R12" s="305"/>
      <c r="S12" s="305"/>
      <c r="T12" s="354">
        <f t="shared" si="17"/>
        <v>0</v>
      </c>
      <c r="U12" s="354">
        <f t="shared" si="17"/>
        <v>0</v>
      </c>
      <c r="V12" s="354">
        <f t="shared" si="24"/>
        <v>0</v>
      </c>
      <c r="W12" s="355">
        <f t="shared" si="18"/>
        <v>0</v>
      </c>
      <c r="X12" s="355">
        <f t="shared" si="18"/>
        <v>0</v>
      </c>
      <c r="Y12" s="355">
        <f t="shared" si="25"/>
        <v>0</v>
      </c>
      <c r="Z12" s="303">
        <f t="shared" si="19"/>
        <v>0</v>
      </c>
      <c r="AA12" s="303">
        <f t="shared" si="19"/>
        <v>0</v>
      </c>
      <c r="AB12" s="303">
        <f t="shared" si="26"/>
        <v>0</v>
      </c>
      <c r="AC12" s="302">
        <f t="shared" si="20"/>
        <v>0</v>
      </c>
      <c r="AD12" s="302">
        <f t="shared" si="21"/>
        <v>0</v>
      </c>
      <c r="AE12" s="304">
        <f t="shared" si="27"/>
        <v>0</v>
      </c>
      <c r="AF12" s="364">
        <f t="shared" si="22"/>
        <v>0</v>
      </c>
      <c r="AG12" s="359">
        <f t="shared" si="23"/>
        <v>0</v>
      </c>
      <c r="AH12" s="359">
        <f t="shared" si="28"/>
        <v>0</v>
      </c>
      <c r="AI12" s="298">
        <f t="shared" si="29"/>
        <v>0</v>
      </c>
      <c r="AJ12" s="359">
        <f t="shared" si="30"/>
        <v>0</v>
      </c>
      <c r="AK12" s="298">
        <f t="shared" si="31"/>
        <v>0</v>
      </c>
      <c r="AL12" s="298">
        <f t="shared" si="32"/>
        <v>0</v>
      </c>
      <c r="AM12" s="305"/>
      <c r="AN12" s="305"/>
      <c r="AO12" s="305"/>
      <c r="AP12" s="305"/>
      <c r="AQ12" s="305"/>
      <c r="AR12" s="305"/>
    </row>
    <row r="13" spans="1:44" ht="15" x14ac:dyDescent="0.25">
      <c r="A13" s="338">
        <v>45573</v>
      </c>
      <c r="B13" s="311"/>
      <c r="C13" s="311"/>
      <c r="D13" s="311">
        <f t="shared" si="14"/>
        <v>0</v>
      </c>
      <c r="E13" s="311"/>
      <c r="F13" s="311"/>
      <c r="G13" s="311">
        <f t="shared" si="15"/>
        <v>0</v>
      </c>
      <c r="H13" s="312"/>
      <c r="I13" s="312"/>
      <c r="J13" s="311">
        <f t="shared" si="16"/>
        <v>0</v>
      </c>
      <c r="K13" s="337"/>
      <c r="L13" s="337"/>
      <c r="M13" s="337"/>
      <c r="N13" s="314">
        <f t="shared" si="3"/>
        <v>0</v>
      </c>
      <c r="O13" s="315"/>
      <c r="P13" s="298"/>
      <c r="Q13" s="298"/>
      <c r="R13" s="298"/>
      <c r="S13" s="298"/>
      <c r="T13" s="354">
        <f t="shared" si="17"/>
        <v>0</v>
      </c>
      <c r="U13" s="354">
        <f t="shared" si="17"/>
        <v>0</v>
      </c>
      <c r="V13" s="354">
        <f t="shared" si="24"/>
        <v>0</v>
      </c>
      <c r="W13" s="355">
        <f t="shared" si="18"/>
        <v>0</v>
      </c>
      <c r="X13" s="355">
        <f t="shared" si="18"/>
        <v>0</v>
      </c>
      <c r="Y13" s="355">
        <f t="shared" si="25"/>
        <v>0</v>
      </c>
      <c r="Z13" s="303">
        <f t="shared" si="19"/>
        <v>0</v>
      </c>
      <c r="AA13" s="303">
        <f t="shared" si="19"/>
        <v>0</v>
      </c>
      <c r="AB13" s="303">
        <f t="shared" si="26"/>
        <v>0</v>
      </c>
      <c r="AC13" s="302">
        <f t="shared" si="20"/>
        <v>0</v>
      </c>
      <c r="AD13" s="302">
        <f t="shared" si="21"/>
        <v>0</v>
      </c>
      <c r="AE13" s="304">
        <f t="shared" si="27"/>
        <v>0</v>
      </c>
      <c r="AF13" s="364">
        <f t="shared" si="22"/>
        <v>0</v>
      </c>
      <c r="AG13" s="359">
        <f t="shared" si="23"/>
        <v>0</v>
      </c>
      <c r="AH13" s="359">
        <f t="shared" si="28"/>
        <v>0</v>
      </c>
      <c r="AI13" s="298">
        <f t="shared" si="29"/>
        <v>0</v>
      </c>
      <c r="AJ13" s="359">
        <f t="shared" si="30"/>
        <v>0</v>
      </c>
      <c r="AK13" s="298">
        <f t="shared" si="31"/>
        <v>0</v>
      </c>
      <c r="AL13" s="298">
        <f t="shared" si="32"/>
        <v>0</v>
      </c>
      <c r="AM13" s="298"/>
      <c r="AN13" s="298"/>
      <c r="AO13" s="298"/>
      <c r="AP13" s="298"/>
      <c r="AQ13" s="298"/>
    </row>
    <row r="14" spans="1:44" ht="15" x14ac:dyDescent="0.25">
      <c r="A14" s="338">
        <v>45574</v>
      </c>
      <c r="B14" s="311"/>
      <c r="C14" s="311"/>
      <c r="D14" s="311">
        <f t="shared" si="14"/>
        <v>0</v>
      </c>
      <c r="E14" s="311"/>
      <c r="F14" s="311"/>
      <c r="G14" s="311">
        <f t="shared" si="15"/>
        <v>0</v>
      </c>
      <c r="H14" s="312"/>
      <c r="I14" s="312"/>
      <c r="J14" s="311">
        <f t="shared" si="16"/>
        <v>0</v>
      </c>
      <c r="K14" s="316"/>
      <c r="L14" s="316"/>
      <c r="M14" s="316">
        <f t="shared" ref="M14:M16" si="33">L14-K14</f>
        <v>0</v>
      </c>
      <c r="N14" s="314">
        <f t="shared" si="3"/>
        <v>0</v>
      </c>
      <c r="O14" s="315"/>
      <c r="P14" s="298"/>
      <c r="Q14" s="298"/>
      <c r="R14" s="298"/>
      <c r="S14" s="298"/>
      <c r="T14" s="354">
        <f t="shared" si="17"/>
        <v>0</v>
      </c>
      <c r="U14" s="354">
        <f t="shared" si="17"/>
        <v>0</v>
      </c>
      <c r="V14" s="354">
        <f t="shared" si="24"/>
        <v>0</v>
      </c>
      <c r="W14" s="355">
        <f t="shared" si="18"/>
        <v>0</v>
      </c>
      <c r="X14" s="355">
        <f t="shared" si="18"/>
        <v>0</v>
      </c>
      <c r="Y14" s="355">
        <f t="shared" si="25"/>
        <v>0</v>
      </c>
      <c r="Z14" s="303">
        <f t="shared" si="19"/>
        <v>0</v>
      </c>
      <c r="AA14" s="303">
        <f t="shared" si="19"/>
        <v>0</v>
      </c>
      <c r="AB14" s="303">
        <f t="shared" si="26"/>
        <v>0</v>
      </c>
      <c r="AC14" s="302">
        <f t="shared" si="20"/>
        <v>0</v>
      </c>
      <c r="AD14" s="302">
        <f t="shared" si="21"/>
        <v>0</v>
      </c>
      <c r="AE14" s="304">
        <f t="shared" si="27"/>
        <v>0</v>
      </c>
      <c r="AF14" s="364">
        <f t="shared" si="22"/>
        <v>0</v>
      </c>
      <c r="AG14" s="359">
        <f t="shared" si="23"/>
        <v>0</v>
      </c>
      <c r="AH14" s="359">
        <f t="shared" si="28"/>
        <v>0</v>
      </c>
      <c r="AI14" s="298">
        <f t="shared" si="29"/>
        <v>0</v>
      </c>
      <c r="AJ14" s="359">
        <f t="shared" si="30"/>
        <v>0</v>
      </c>
      <c r="AK14" s="298">
        <f t="shared" si="31"/>
        <v>0</v>
      </c>
      <c r="AL14" s="298">
        <f t="shared" si="32"/>
        <v>0</v>
      </c>
      <c r="AM14" s="298"/>
      <c r="AN14" s="298"/>
      <c r="AO14" s="298"/>
      <c r="AP14" s="298"/>
      <c r="AQ14" s="298"/>
    </row>
    <row r="15" spans="1:44" ht="15" x14ac:dyDescent="0.25">
      <c r="A15" s="338">
        <v>45575</v>
      </c>
      <c r="B15" s="311"/>
      <c r="C15" s="311"/>
      <c r="D15" s="311">
        <f t="shared" si="14"/>
        <v>0</v>
      </c>
      <c r="E15" s="311"/>
      <c r="F15" s="311"/>
      <c r="G15" s="311">
        <f t="shared" si="15"/>
        <v>0</v>
      </c>
      <c r="H15" s="312"/>
      <c r="I15" s="312"/>
      <c r="J15" s="311">
        <f t="shared" si="16"/>
        <v>0</v>
      </c>
      <c r="K15" s="316"/>
      <c r="L15" s="316"/>
      <c r="M15" s="316">
        <f t="shared" si="33"/>
        <v>0</v>
      </c>
      <c r="N15" s="314">
        <f t="shared" si="3"/>
        <v>0</v>
      </c>
      <c r="O15" s="315"/>
      <c r="P15" s="298"/>
      <c r="Q15" s="298"/>
      <c r="R15" s="298"/>
      <c r="S15" s="298"/>
      <c r="T15" s="354">
        <f t="shared" si="17"/>
        <v>0</v>
      </c>
      <c r="U15" s="354">
        <f t="shared" si="17"/>
        <v>0</v>
      </c>
      <c r="V15" s="354">
        <f t="shared" si="24"/>
        <v>0</v>
      </c>
      <c r="W15" s="355">
        <f t="shared" si="18"/>
        <v>0</v>
      </c>
      <c r="X15" s="355">
        <f t="shared" si="18"/>
        <v>0</v>
      </c>
      <c r="Y15" s="355">
        <f t="shared" si="25"/>
        <v>0</v>
      </c>
      <c r="Z15" s="303">
        <f t="shared" si="19"/>
        <v>0</v>
      </c>
      <c r="AA15" s="303">
        <f t="shared" si="19"/>
        <v>0</v>
      </c>
      <c r="AB15" s="303">
        <f t="shared" si="26"/>
        <v>0</v>
      </c>
      <c r="AC15" s="302">
        <f t="shared" si="20"/>
        <v>0</v>
      </c>
      <c r="AD15" s="302">
        <f t="shared" si="21"/>
        <v>0</v>
      </c>
      <c r="AE15" s="304">
        <f t="shared" si="27"/>
        <v>0</v>
      </c>
      <c r="AF15" s="364">
        <f t="shared" si="22"/>
        <v>0</v>
      </c>
      <c r="AG15" s="359">
        <f t="shared" si="23"/>
        <v>0</v>
      </c>
      <c r="AH15" s="359">
        <f t="shared" si="28"/>
        <v>0</v>
      </c>
      <c r="AI15" s="298">
        <f t="shared" si="29"/>
        <v>0</v>
      </c>
      <c r="AJ15" s="359">
        <f t="shared" si="30"/>
        <v>0</v>
      </c>
      <c r="AK15" s="298">
        <f t="shared" si="31"/>
        <v>0</v>
      </c>
      <c r="AL15" s="298">
        <f t="shared" si="32"/>
        <v>0</v>
      </c>
      <c r="AM15" s="298"/>
      <c r="AN15" s="298"/>
      <c r="AO15" s="298"/>
      <c r="AP15" s="298"/>
      <c r="AQ15" s="298"/>
    </row>
    <row r="16" spans="1:44" ht="15" x14ac:dyDescent="0.25">
      <c r="A16" s="338">
        <v>45576</v>
      </c>
      <c r="B16" s="311"/>
      <c r="C16" s="311"/>
      <c r="D16" s="311">
        <f t="shared" si="14"/>
        <v>0</v>
      </c>
      <c r="E16" s="311"/>
      <c r="F16" s="311"/>
      <c r="G16" s="311">
        <f t="shared" si="15"/>
        <v>0</v>
      </c>
      <c r="H16" s="312"/>
      <c r="I16" s="312"/>
      <c r="J16" s="311">
        <f t="shared" si="16"/>
        <v>0</v>
      </c>
      <c r="K16" s="316"/>
      <c r="L16" s="316"/>
      <c r="M16" s="316">
        <f t="shared" si="33"/>
        <v>0</v>
      </c>
      <c r="N16" s="314">
        <f t="shared" si="3"/>
        <v>0</v>
      </c>
      <c r="O16" s="315"/>
      <c r="P16" s="298"/>
      <c r="Q16" s="298"/>
      <c r="R16" s="298"/>
      <c r="S16" s="298"/>
      <c r="T16" s="354">
        <f t="shared" si="17"/>
        <v>0</v>
      </c>
      <c r="U16" s="354">
        <f t="shared" si="17"/>
        <v>0</v>
      </c>
      <c r="V16" s="354">
        <f t="shared" si="24"/>
        <v>0</v>
      </c>
      <c r="W16" s="355">
        <f t="shared" si="18"/>
        <v>0</v>
      </c>
      <c r="X16" s="355">
        <f t="shared" si="18"/>
        <v>0</v>
      </c>
      <c r="Y16" s="355">
        <f t="shared" si="25"/>
        <v>0</v>
      </c>
      <c r="Z16" s="303">
        <f t="shared" si="19"/>
        <v>0</v>
      </c>
      <c r="AA16" s="303">
        <f t="shared" si="19"/>
        <v>0</v>
      </c>
      <c r="AB16" s="303">
        <f t="shared" si="26"/>
        <v>0</v>
      </c>
      <c r="AC16" s="302">
        <f t="shared" si="20"/>
        <v>0</v>
      </c>
      <c r="AD16" s="302">
        <f t="shared" si="21"/>
        <v>0</v>
      </c>
      <c r="AE16" s="304">
        <f t="shared" si="27"/>
        <v>0</v>
      </c>
      <c r="AF16" s="364">
        <f t="shared" si="22"/>
        <v>0</v>
      </c>
      <c r="AG16" s="359">
        <f t="shared" si="23"/>
        <v>0</v>
      </c>
      <c r="AH16" s="359">
        <f t="shared" si="28"/>
        <v>0</v>
      </c>
      <c r="AI16" s="298">
        <f t="shared" si="29"/>
        <v>0</v>
      </c>
      <c r="AJ16" s="359">
        <f t="shared" si="30"/>
        <v>0</v>
      </c>
      <c r="AK16" s="298">
        <f t="shared" si="31"/>
        <v>0</v>
      </c>
      <c r="AL16" s="298">
        <f t="shared" si="32"/>
        <v>0</v>
      </c>
      <c r="AM16" s="298"/>
      <c r="AN16" s="298"/>
      <c r="AO16" s="298"/>
      <c r="AP16" s="298"/>
      <c r="AQ16" s="298"/>
    </row>
    <row r="17" spans="1:44" ht="15" x14ac:dyDescent="0.25">
      <c r="A17" s="394">
        <v>45577</v>
      </c>
      <c r="B17" s="384"/>
      <c r="C17" s="384"/>
      <c r="D17" s="384"/>
      <c r="E17" s="384"/>
      <c r="F17" s="384"/>
      <c r="G17" s="384"/>
      <c r="H17" s="381"/>
      <c r="I17" s="381"/>
      <c r="J17" s="384"/>
      <c r="K17" s="389"/>
      <c r="L17" s="389"/>
      <c r="M17" s="389"/>
      <c r="N17" s="390"/>
      <c r="O17" s="398"/>
      <c r="P17" s="298"/>
      <c r="Q17" s="298"/>
      <c r="R17" s="298"/>
      <c r="S17" s="298"/>
      <c r="T17" s="354">
        <f t="shared" si="17"/>
        <v>0</v>
      </c>
      <c r="U17" s="354">
        <f t="shared" si="17"/>
        <v>0</v>
      </c>
      <c r="V17" s="354">
        <f t="shared" si="24"/>
        <v>0</v>
      </c>
      <c r="W17" s="355">
        <f t="shared" si="18"/>
        <v>0</v>
      </c>
      <c r="X17" s="355">
        <f t="shared" si="18"/>
        <v>0</v>
      </c>
      <c r="Y17" s="355">
        <f t="shared" si="25"/>
        <v>0</v>
      </c>
      <c r="Z17" s="303">
        <f t="shared" si="19"/>
        <v>0</v>
      </c>
      <c r="AA17" s="303">
        <f t="shared" si="19"/>
        <v>0</v>
      </c>
      <c r="AB17" s="303">
        <f t="shared" si="26"/>
        <v>0</v>
      </c>
      <c r="AC17" s="302">
        <f t="shared" si="20"/>
        <v>0</v>
      </c>
      <c r="AD17" s="302">
        <f t="shared" si="21"/>
        <v>0</v>
      </c>
      <c r="AE17" s="304">
        <f t="shared" si="27"/>
        <v>0</v>
      </c>
      <c r="AF17" s="364">
        <f t="shared" si="22"/>
        <v>0</v>
      </c>
      <c r="AG17" s="359">
        <f t="shared" si="23"/>
        <v>0</v>
      </c>
      <c r="AH17" s="359">
        <f t="shared" si="28"/>
        <v>0</v>
      </c>
      <c r="AI17" s="298">
        <f t="shared" si="29"/>
        <v>0</v>
      </c>
      <c r="AJ17" s="359">
        <f t="shared" si="30"/>
        <v>0</v>
      </c>
      <c r="AK17" s="298">
        <f t="shared" si="31"/>
        <v>0</v>
      </c>
      <c r="AL17" s="298">
        <f t="shared" si="32"/>
        <v>0</v>
      </c>
      <c r="AM17" s="298"/>
      <c r="AN17" s="298"/>
      <c r="AO17" s="298"/>
      <c r="AP17" s="298"/>
      <c r="AQ17" s="298"/>
    </row>
    <row r="18" spans="1:44" ht="15" x14ac:dyDescent="0.25">
      <c r="A18" s="394">
        <v>45578</v>
      </c>
      <c r="B18" s="384"/>
      <c r="C18" s="384"/>
      <c r="D18" s="384"/>
      <c r="E18" s="384"/>
      <c r="F18" s="384"/>
      <c r="G18" s="384"/>
      <c r="H18" s="381"/>
      <c r="I18" s="381"/>
      <c r="J18" s="384"/>
      <c r="K18" s="389"/>
      <c r="L18" s="389"/>
      <c r="M18" s="389"/>
      <c r="N18" s="390"/>
      <c r="O18" s="398"/>
      <c r="P18" s="298"/>
      <c r="Q18" s="298"/>
      <c r="R18" s="298"/>
      <c r="S18" s="298"/>
      <c r="T18" s="354">
        <f t="shared" si="17"/>
        <v>0</v>
      </c>
      <c r="U18" s="354">
        <f t="shared" si="17"/>
        <v>0</v>
      </c>
      <c r="V18" s="354">
        <f t="shared" si="24"/>
        <v>0</v>
      </c>
      <c r="W18" s="355">
        <f t="shared" si="18"/>
        <v>0</v>
      </c>
      <c r="X18" s="355">
        <f t="shared" si="18"/>
        <v>0</v>
      </c>
      <c r="Y18" s="355">
        <f t="shared" si="25"/>
        <v>0</v>
      </c>
      <c r="Z18" s="303">
        <f t="shared" si="19"/>
        <v>0</v>
      </c>
      <c r="AA18" s="303">
        <f t="shared" si="19"/>
        <v>0</v>
      </c>
      <c r="AB18" s="303">
        <f t="shared" si="26"/>
        <v>0</v>
      </c>
      <c r="AC18" s="302">
        <f t="shared" si="20"/>
        <v>0</v>
      </c>
      <c r="AD18" s="302">
        <f t="shared" si="21"/>
        <v>0</v>
      </c>
      <c r="AE18" s="304">
        <f t="shared" si="27"/>
        <v>0</v>
      </c>
      <c r="AF18" s="364">
        <f t="shared" si="22"/>
        <v>0</v>
      </c>
      <c r="AG18" s="359">
        <f t="shared" si="23"/>
        <v>0</v>
      </c>
      <c r="AH18" s="359">
        <f t="shared" si="28"/>
        <v>0</v>
      </c>
      <c r="AI18" s="298">
        <f t="shared" si="29"/>
        <v>0</v>
      </c>
      <c r="AJ18" s="359">
        <f t="shared" si="30"/>
        <v>0</v>
      </c>
      <c r="AK18" s="298">
        <f t="shared" si="31"/>
        <v>0</v>
      </c>
      <c r="AL18" s="298">
        <f t="shared" si="32"/>
        <v>0</v>
      </c>
      <c r="AM18" s="298"/>
      <c r="AN18" s="298"/>
      <c r="AO18" s="298"/>
      <c r="AP18" s="298"/>
      <c r="AQ18" s="298"/>
    </row>
    <row r="19" spans="1:44" s="170" customFormat="1" ht="15" x14ac:dyDescent="0.25">
      <c r="A19" s="338">
        <v>45579</v>
      </c>
      <c r="B19" s="311"/>
      <c r="C19" s="311"/>
      <c r="D19" s="311">
        <f t="shared" si="14"/>
        <v>0</v>
      </c>
      <c r="E19" s="311"/>
      <c r="F19" s="311"/>
      <c r="G19" s="311">
        <f t="shared" si="15"/>
        <v>0</v>
      </c>
      <c r="H19" s="312"/>
      <c r="I19" s="312"/>
      <c r="J19" s="311">
        <f t="shared" si="16"/>
        <v>0</v>
      </c>
      <c r="K19" s="336"/>
      <c r="L19" s="336"/>
      <c r="M19" s="336"/>
      <c r="N19" s="314">
        <f t="shared" si="3"/>
        <v>0</v>
      </c>
      <c r="O19" s="315"/>
      <c r="P19" s="305"/>
      <c r="Q19" s="305"/>
      <c r="R19" s="305"/>
      <c r="S19" s="305"/>
      <c r="T19" s="354">
        <f t="shared" si="17"/>
        <v>0</v>
      </c>
      <c r="U19" s="354">
        <f t="shared" si="17"/>
        <v>0</v>
      </c>
      <c r="V19" s="354">
        <f t="shared" si="24"/>
        <v>0</v>
      </c>
      <c r="W19" s="355">
        <f t="shared" si="18"/>
        <v>0</v>
      </c>
      <c r="X19" s="355">
        <f t="shared" si="18"/>
        <v>0</v>
      </c>
      <c r="Y19" s="355">
        <f t="shared" si="25"/>
        <v>0</v>
      </c>
      <c r="Z19" s="303">
        <f t="shared" si="19"/>
        <v>0</v>
      </c>
      <c r="AA19" s="303">
        <f t="shared" si="19"/>
        <v>0</v>
      </c>
      <c r="AB19" s="303">
        <f t="shared" si="26"/>
        <v>0</v>
      </c>
      <c r="AC19" s="302">
        <f t="shared" si="20"/>
        <v>0</v>
      </c>
      <c r="AD19" s="302">
        <f t="shared" si="21"/>
        <v>0</v>
      </c>
      <c r="AE19" s="304">
        <f t="shared" si="27"/>
        <v>0</v>
      </c>
      <c r="AF19" s="364">
        <f t="shared" si="22"/>
        <v>0</v>
      </c>
      <c r="AG19" s="359">
        <f t="shared" si="23"/>
        <v>0</v>
      </c>
      <c r="AH19" s="359">
        <f t="shared" si="28"/>
        <v>0</v>
      </c>
      <c r="AI19" s="298">
        <f t="shared" si="29"/>
        <v>0</v>
      </c>
      <c r="AJ19" s="359">
        <f t="shared" si="30"/>
        <v>0</v>
      </c>
      <c r="AK19" s="298">
        <f t="shared" si="31"/>
        <v>0</v>
      </c>
      <c r="AL19" s="298">
        <f t="shared" si="32"/>
        <v>0</v>
      </c>
      <c r="AM19" s="305"/>
      <c r="AN19" s="305"/>
      <c r="AO19" s="305"/>
      <c r="AP19" s="305"/>
      <c r="AQ19" s="305"/>
      <c r="AR19" s="305"/>
    </row>
    <row r="20" spans="1:44" ht="15" x14ac:dyDescent="0.25">
      <c r="A20" s="338">
        <v>45580</v>
      </c>
      <c r="B20" s="311"/>
      <c r="C20" s="311"/>
      <c r="D20" s="311">
        <f t="shared" si="14"/>
        <v>0</v>
      </c>
      <c r="E20" s="311"/>
      <c r="F20" s="311"/>
      <c r="G20" s="311">
        <f t="shared" si="15"/>
        <v>0</v>
      </c>
      <c r="H20" s="312"/>
      <c r="I20" s="312"/>
      <c r="J20" s="311">
        <f t="shared" si="16"/>
        <v>0</v>
      </c>
      <c r="K20" s="337"/>
      <c r="L20" s="337"/>
      <c r="M20" s="337"/>
      <c r="N20" s="314">
        <f t="shared" si="3"/>
        <v>0</v>
      </c>
      <c r="O20" s="315"/>
      <c r="P20" s="298"/>
      <c r="Q20" s="298"/>
      <c r="R20" s="298"/>
      <c r="S20" s="298"/>
      <c r="T20" s="354">
        <f t="shared" si="17"/>
        <v>0</v>
      </c>
      <c r="U20" s="354">
        <f t="shared" si="17"/>
        <v>0</v>
      </c>
      <c r="V20" s="354">
        <f t="shared" si="24"/>
        <v>0</v>
      </c>
      <c r="W20" s="355">
        <f t="shared" si="18"/>
        <v>0</v>
      </c>
      <c r="X20" s="355">
        <f t="shared" si="18"/>
        <v>0</v>
      </c>
      <c r="Y20" s="355">
        <f t="shared" si="25"/>
        <v>0</v>
      </c>
      <c r="Z20" s="303">
        <f t="shared" si="19"/>
        <v>0</v>
      </c>
      <c r="AA20" s="303">
        <f t="shared" si="19"/>
        <v>0</v>
      </c>
      <c r="AB20" s="303">
        <f t="shared" si="26"/>
        <v>0</v>
      </c>
      <c r="AC20" s="302">
        <f t="shared" si="20"/>
        <v>0</v>
      </c>
      <c r="AD20" s="302">
        <f t="shared" si="21"/>
        <v>0</v>
      </c>
      <c r="AE20" s="304">
        <f t="shared" si="27"/>
        <v>0</v>
      </c>
      <c r="AF20" s="364">
        <f t="shared" si="22"/>
        <v>0</v>
      </c>
      <c r="AG20" s="359">
        <f t="shared" si="23"/>
        <v>0</v>
      </c>
      <c r="AH20" s="359">
        <f t="shared" si="28"/>
        <v>0</v>
      </c>
      <c r="AI20" s="298">
        <f t="shared" si="29"/>
        <v>0</v>
      </c>
      <c r="AJ20" s="359">
        <f t="shared" si="30"/>
        <v>0</v>
      </c>
      <c r="AK20" s="298">
        <f t="shared" si="31"/>
        <v>0</v>
      </c>
      <c r="AL20" s="298">
        <f t="shared" si="32"/>
        <v>0</v>
      </c>
      <c r="AM20" s="298"/>
      <c r="AN20" s="298"/>
      <c r="AO20" s="298"/>
      <c r="AP20" s="298"/>
      <c r="AQ20" s="298"/>
    </row>
    <row r="21" spans="1:44" ht="15" x14ac:dyDescent="0.25">
      <c r="A21" s="338">
        <v>45581</v>
      </c>
      <c r="B21" s="311"/>
      <c r="C21" s="311"/>
      <c r="D21" s="311">
        <f t="shared" si="14"/>
        <v>0</v>
      </c>
      <c r="E21" s="311"/>
      <c r="F21" s="311"/>
      <c r="G21" s="311">
        <f t="shared" si="15"/>
        <v>0</v>
      </c>
      <c r="H21" s="312"/>
      <c r="I21" s="312"/>
      <c r="J21" s="311">
        <f t="shared" si="16"/>
        <v>0</v>
      </c>
      <c r="K21" s="316"/>
      <c r="L21" s="316"/>
      <c r="M21" s="316"/>
      <c r="N21" s="314">
        <f t="shared" si="3"/>
        <v>0</v>
      </c>
      <c r="O21" s="315"/>
      <c r="P21" s="298"/>
      <c r="Q21" s="298"/>
      <c r="R21" s="298"/>
      <c r="S21" s="298"/>
      <c r="T21" s="354">
        <f t="shared" si="17"/>
        <v>0</v>
      </c>
      <c r="U21" s="354">
        <f t="shared" si="17"/>
        <v>0</v>
      </c>
      <c r="V21" s="354">
        <f t="shared" si="24"/>
        <v>0</v>
      </c>
      <c r="W21" s="355">
        <f t="shared" si="18"/>
        <v>0</v>
      </c>
      <c r="X21" s="355">
        <f t="shared" si="18"/>
        <v>0</v>
      </c>
      <c r="Y21" s="355">
        <f t="shared" si="25"/>
        <v>0</v>
      </c>
      <c r="Z21" s="303">
        <f t="shared" si="19"/>
        <v>0</v>
      </c>
      <c r="AA21" s="303">
        <f t="shared" si="19"/>
        <v>0</v>
      </c>
      <c r="AB21" s="303">
        <f t="shared" si="26"/>
        <v>0</v>
      </c>
      <c r="AC21" s="302">
        <f t="shared" si="20"/>
        <v>0</v>
      </c>
      <c r="AD21" s="302">
        <f t="shared" si="21"/>
        <v>0</v>
      </c>
      <c r="AE21" s="304">
        <f t="shared" si="27"/>
        <v>0</v>
      </c>
      <c r="AF21" s="364">
        <f t="shared" si="22"/>
        <v>0</v>
      </c>
      <c r="AG21" s="359">
        <f t="shared" si="23"/>
        <v>0</v>
      </c>
      <c r="AH21" s="359">
        <f t="shared" si="28"/>
        <v>0</v>
      </c>
      <c r="AI21" s="298">
        <f t="shared" si="29"/>
        <v>0</v>
      </c>
      <c r="AJ21" s="359">
        <f t="shared" si="30"/>
        <v>0</v>
      </c>
      <c r="AK21" s="298">
        <f t="shared" si="31"/>
        <v>0</v>
      </c>
      <c r="AL21" s="298">
        <f t="shared" si="32"/>
        <v>0</v>
      </c>
      <c r="AM21" s="298"/>
      <c r="AN21" s="298"/>
      <c r="AO21" s="298"/>
      <c r="AP21" s="298"/>
      <c r="AQ21" s="298"/>
    </row>
    <row r="22" spans="1:44" ht="15" x14ac:dyDescent="0.25">
      <c r="A22" s="338">
        <v>45582</v>
      </c>
      <c r="B22" s="311"/>
      <c r="C22" s="311"/>
      <c r="D22" s="311">
        <f t="shared" si="14"/>
        <v>0</v>
      </c>
      <c r="E22" s="311"/>
      <c r="F22" s="311"/>
      <c r="G22" s="311">
        <f t="shared" si="15"/>
        <v>0</v>
      </c>
      <c r="H22" s="312"/>
      <c r="I22" s="312"/>
      <c r="J22" s="311">
        <f t="shared" si="16"/>
        <v>0</v>
      </c>
      <c r="K22" s="316"/>
      <c r="L22" s="316"/>
      <c r="M22" s="316"/>
      <c r="N22" s="314">
        <f t="shared" si="3"/>
        <v>0</v>
      </c>
      <c r="O22" s="315"/>
      <c r="P22" s="298"/>
      <c r="Q22" s="298"/>
      <c r="R22" s="298"/>
      <c r="S22" s="298"/>
      <c r="T22" s="354">
        <f t="shared" si="17"/>
        <v>0</v>
      </c>
      <c r="U22" s="354">
        <f t="shared" si="17"/>
        <v>0</v>
      </c>
      <c r="V22" s="354">
        <f t="shared" si="24"/>
        <v>0</v>
      </c>
      <c r="W22" s="355">
        <f t="shared" si="18"/>
        <v>0</v>
      </c>
      <c r="X22" s="355">
        <f t="shared" si="18"/>
        <v>0</v>
      </c>
      <c r="Y22" s="355">
        <f t="shared" si="25"/>
        <v>0</v>
      </c>
      <c r="Z22" s="303">
        <f t="shared" si="19"/>
        <v>0</v>
      </c>
      <c r="AA22" s="303">
        <f t="shared" si="19"/>
        <v>0</v>
      </c>
      <c r="AB22" s="303">
        <f t="shared" si="26"/>
        <v>0</v>
      </c>
      <c r="AC22" s="302">
        <f t="shared" si="20"/>
        <v>0</v>
      </c>
      <c r="AD22" s="302">
        <f t="shared" si="21"/>
        <v>0</v>
      </c>
      <c r="AE22" s="304">
        <f t="shared" si="27"/>
        <v>0</v>
      </c>
      <c r="AF22" s="364">
        <f t="shared" si="22"/>
        <v>0</v>
      </c>
      <c r="AG22" s="359">
        <f t="shared" si="23"/>
        <v>0</v>
      </c>
      <c r="AH22" s="359">
        <f t="shared" si="28"/>
        <v>0</v>
      </c>
      <c r="AI22" s="298">
        <f t="shared" si="29"/>
        <v>0</v>
      </c>
      <c r="AJ22" s="359">
        <f t="shared" si="30"/>
        <v>0</v>
      </c>
      <c r="AK22" s="298">
        <f t="shared" si="31"/>
        <v>0</v>
      </c>
      <c r="AL22" s="298">
        <f t="shared" si="32"/>
        <v>0</v>
      </c>
      <c r="AM22" s="298"/>
      <c r="AN22" s="298"/>
      <c r="AO22" s="298"/>
      <c r="AP22" s="298"/>
      <c r="AQ22" s="298"/>
    </row>
    <row r="23" spans="1:44" ht="15" x14ac:dyDescent="0.25">
      <c r="A23" s="338">
        <v>45583</v>
      </c>
      <c r="B23" s="311"/>
      <c r="C23" s="311"/>
      <c r="D23" s="311">
        <f t="shared" si="14"/>
        <v>0</v>
      </c>
      <c r="E23" s="311"/>
      <c r="F23" s="311"/>
      <c r="G23" s="311">
        <f t="shared" si="15"/>
        <v>0</v>
      </c>
      <c r="H23" s="312"/>
      <c r="I23" s="312"/>
      <c r="J23" s="311">
        <f t="shared" si="16"/>
        <v>0</v>
      </c>
      <c r="K23" s="316"/>
      <c r="L23" s="316"/>
      <c r="M23" s="316"/>
      <c r="N23" s="314">
        <f t="shared" si="3"/>
        <v>0</v>
      </c>
      <c r="O23" s="315"/>
      <c r="P23" s="298"/>
      <c r="Q23" s="298"/>
      <c r="R23" s="298"/>
      <c r="S23" s="298"/>
      <c r="T23" s="354">
        <f t="shared" si="17"/>
        <v>0</v>
      </c>
      <c r="U23" s="354">
        <f t="shared" si="17"/>
        <v>0</v>
      </c>
      <c r="V23" s="354">
        <f t="shared" si="24"/>
        <v>0</v>
      </c>
      <c r="W23" s="355">
        <f t="shared" si="18"/>
        <v>0</v>
      </c>
      <c r="X23" s="355">
        <f t="shared" si="18"/>
        <v>0</v>
      </c>
      <c r="Y23" s="355">
        <f t="shared" si="25"/>
        <v>0</v>
      </c>
      <c r="Z23" s="303">
        <f t="shared" si="19"/>
        <v>0</v>
      </c>
      <c r="AA23" s="303">
        <f t="shared" si="19"/>
        <v>0</v>
      </c>
      <c r="AB23" s="303">
        <f t="shared" si="26"/>
        <v>0</v>
      </c>
      <c r="AC23" s="302">
        <f t="shared" si="20"/>
        <v>0</v>
      </c>
      <c r="AD23" s="302">
        <f t="shared" si="21"/>
        <v>0</v>
      </c>
      <c r="AE23" s="304">
        <f t="shared" si="27"/>
        <v>0</v>
      </c>
      <c r="AF23" s="364">
        <f t="shared" si="22"/>
        <v>0</v>
      </c>
      <c r="AG23" s="359">
        <f t="shared" si="23"/>
        <v>0</v>
      </c>
      <c r="AH23" s="359">
        <f t="shared" si="28"/>
        <v>0</v>
      </c>
      <c r="AI23" s="298">
        <f t="shared" si="29"/>
        <v>0</v>
      </c>
      <c r="AJ23" s="359">
        <f t="shared" si="30"/>
        <v>0</v>
      </c>
      <c r="AK23" s="298">
        <f t="shared" si="31"/>
        <v>0</v>
      </c>
      <c r="AL23" s="298">
        <f t="shared" si="32"/>
        <v>0</v>
      </c>
      <c r="AM23" s="298"/>
      <c r="AN23" s="298"/>
      <c r="AO23" s="298"/>
      <c r="AP23" s="298"/>
      <c r="AQ23" s="298"/>
    </row>
    <row r="24" spans="1:44" ht="15" x14ac:dyDescent="0.25">
      <c r="A24" s="394">
        <v>45584</v>
      </c>
      <c r="B24" s="384"/>
      <c r="C24" s="384"/>
      <c r="D24" s="384"/>
      <c r="E24" s="384"/>
      <c r="F24" s="384"/>
      <c r="G24" s="384"/>
      <c r="H24" s="381"/>
      <c r="I24" s="381"/>
      <c r="J24" s="384"/>
      <c r="K24" s="389"/>
      <c r="L24" s="389"/>
      <c r="M24" s="389"/>
      <c r="N24" s="390"/>
      <c r="O24" s="398"/>
      <c r="P24" s="298"/>
      <c r="Q24" s="298"/>
      <c r="R24" s="298"/>
      <c r="S24" s="298"/>
      <c r="T24" s="354">
        <f t="shared" si="17"/>
        <v>0</v>
      </c>
      <c r="U24" s="354">
        <f t="shared" si="17"/>
        <v>0</v>
      </c>
      <c r="V24" s="354">
        <f t="shared" si="24"/>
        <v>0</v>
      </c>
      <c r="W24" s="355">
        <f t="shared" si="18"/>
        <v>0</v>
      </c>
      <c r="X24" s="355">
        <f t="shared" si="18"/>
        <v>0</v>
      </c>
      <c r="Y24" s="355">
        <f t="shared" si="25"/>
        <v>0</v>
      </c>
      <c r="Z24" s="303">
        <f t="shared" si="19"/>
        <v>0</v>
      </c>
      <c r="AA24" s="303">
        <f t="shared" si="19"/>
        <v>0</v>
      </c>
      <c r="AB24" s="303">
        <f t="shared" si="26"/>
        <v>0</v>
      </c>
      <c r="AC24" s="302">
        <f t="shared" si="20"/>
        <v>0</v>
      </c>
      <c r="AD24" s="302">
        <f t="shared" si="21"/>
        <v>0</v>
      </c>
      <c r="AE24" s="304">
        <f t="shared" si="27"/>
        <v>0</v>
      </c>
      <c r="AF24" s="364">
        <f t="shared" si="22"/>
        <v>0</v>
      </c>
      <c r="AG24" s="359">
        <f t="shared" si="23"/>
        <v>0</v>
      </c>
      <c r="AH24" s="359">
        <f t="shared" si="28"/>
        <v>0</v>
      </c>
      <c r="AI24" s="298">
        <f t="shared" si="29"/>
        <v>0</v>
      </c>
      <c r="AJ24" s="359">
        <f t="shared" si="30"/>
        <v>0</v>
      </c>
      <c r="AK24" s="298">
        <f t="shared" si="31"/>
        <v>0</v>
      </c>
      <c r="AL24" s="298">
        <f t="shared" si="32"/>
        <v>0</v>
      </c>
      <c r="AM24" s="298"/>
      <c r="AN24" s="298"/>
      <c r="AO24" s="298"/>
      <c r="AP24" s="298"/>
      <c r="AQ24" s="298"/>
    </row>
    <row r="25" spans="1:44" ht="15" x14ac:dyDescent="0.25">
      <c r="A25" s="394">
        <v>45585</v>
      </c>
      <c r="B25" s="384"/>
      <c r="C25" s="384"/>
      <c r="D25" s="384"/>
      <c r="E25" s="384"/>
      <c r="F25" s="384"/>
      <c r="G25" s="384"/>
      <c r="H25" s="381"/>
      <c r="I25" s="381"/>
      <c r="J25" s="384"/>
      <c r="K25" s="389"/>
      <c r="L25" s="389"/>
      <c r="M25" s="389"/>
      <c r="N25" s="390"/>
      <c r="O25" s="398"/>
      <c r="P25" s="298"/>
      <c r="Q25" s="298"/>
      <c r="R25" s="298"/>
      <c r="S25" s="298"/>
      <c r="T25" s="354">
        <f t="shared" si="17"/>
        <v>0</v>
      </c>
      <c r="U25" s="354">
        <f t="shared" si="17"/>
        <v>0</v>
      </c>
      <c r="V25" s="354">
        <f t="shared" si="24"/>
        <v>0</v>
      </c>
      <c r="W25" s="355">
        <f t="shared" si="18"/>
        <v>0</v>
      </c>
      <c r="X25" s="355">
        <f t="shared" si="18"/>
        <v>0</v>
      </c>
      <c r="Y25" s="355">
        <f t="shared" si="25"/>
        <v>0</v>
      </c>
      <c r="Z25" s="303">
        <f t="shared" si="19"/>
        <v>0</v>
      </c>
      <c r="AA25" s="303">
        <f t="shared" si="19"/>
        <v>0</v>
      </c>
      <c r="AB25" s="303">
        <f t="shared" si="26"/>
        <v>0</v>
      </c>
      <c r="AC25" s="302">
        <f t="shared" si="20"/>
        <v>0</v>
      </c>
      <c r="AD25" s="302">
        <f t="shared" si="21"/>
        <v>0</v>
      </c>
      <c r="AE25" s="304">
        <f t="shared" si="27"/>
        <v>0</v>
      </c>
      <c r="AF25" s="364">
        <f t="shared" si="22"/>
        <v>0</v>
      </c>
      <c r="AG25" s="359">
        <f t="shared" si="23"/>
        <v>0</v>
      </c>
      <c r="AH25" s="359">
        <f t="shared" si="28"/>
        <v>0</v>
      </c>
      <c r="AI25" s="298">
        <f t="shared" si="29"/>
        <v>0</v>
      </c>
      <c r="AJ25" s="359">
        <f t="shared" si="30"/>
        <v>0</v>
      </c>
      <c r="AK25" s="298">
        <f t="shared" si="31"/>
        <v>0</v>
      </c>
      <c r="AL25" s="298">
        <f t="shared" si="32"/>
        <v>0</v>
      </c>
      <c r="AM25" s="298"/>
      <c r="AN25" s="298"/>
      <c r="AO25" s="298"/>
      <c r="AP25" s="298"/>
      <c r="AQ25" s="298"/>
    </row>
    <row r="26" spans="1:44" ht="15" x14ac:dyDescent="0.25">
      <c r="A26" s="338">
        <v>45586</v>
      </c>
      <c r="B26" s="311"/>
      <c r="C26" s="311"/>
      <c r="D26" s="311">
        <f t="shared" si="14"/>
        <v>0</v>
      </c>
      <c r="E26" s="311"/>
      <c r="F26" s="311"/>
      <c r="G26" s="311">
        <f t="shared" si="15"/>
        <v>0</v>
      </c>
      <c r="H26" s="312"/>
      <c r="I26" s="312"/>
      <c r="J26" s="311">
        <f t="shared" si="16"/>
        <v>0</v>
      </c>
      <c r="K26" s="337"/>
      <c r="L26" s="337"/>
      <c r="M26" s="337"/>
      <c r="N26" s="314">
        <f t="shared" si="3"/>
        <v>0</v>
      </c>
      <c r="O26" s="315"/>
      <c r="P26" s="298"/>
      <c r="Q26" s="298"/>
      <c r="R26" s="298"/>
      <c r="S26" s="298"/>
      <c r="T26" s="354">
        <f t="shared" si="17"/>
        <v>0</v>
      </c>
      <c r="U26" s="354">
        <f t="shared" si="17"/>
        <v>0</v>
      </c>
      <c r="V26" s="354">
        <f t="shared" si="24"/>
        <v>0</v>
      </c>
      <c r="W26" s="355">
        <f t="shared" si="18"/>
        <v>0</v>
      </c>
      <c r="X26" s="355">
        <f t="shared" si="18"/>
        <v>0</v>
      </c>
      <c r="Y26" s="355">
        <f t="shared" si="25"/>
        <v>0</v>
      </c>
      <c r="Z26" s="303">
        <f t="shared" si="19"/>
        <v>0</v>
      </c>
      <c r="AA26" s="303">
        <f t="shared" si="19"/>
        <v>0</v>
      </c>
      <c r="AB26" s="303">
        <f t="shared" si="26"/>
        <v>0</v>
      </c>
      <c r="AC26" s="302">
        <f t="shared" si="20"/>
        <v>0</v>
      </c>
      <c r="AD26" s="302">
        <f t="shared" si="21"/>
        <v>0</v>
      </c>
      <c r="AE26" s="304">
        <f t="shared" si="27"/>
        <v>0</v>
      </c>
      <c r="AF26" s="364">
        <f t="shared" si="22"/>
        <v>0</v>
      </c>
      <c r="AG26" s="359">
        <f t="shared" si="23"/>
        <v>0</v>
      </c>
      <c r="AH26" s="359">
        <f t="shared" si="28"/>
        <v>0</v>
      </c>
      <c r="AI26" s="298">
        <f t="shared" si="29"/>
        <v>0</v>
      </c>
      <c r="AJ26" s="359">
        <f t="shared" si="30"/>
        <v>0</v>
      </c>
      <c r="AK26" s="298">
        <f t="shared" si="31"/>
        <v>0</v>
      </c>
      <c r="AL26" s="298">
        <f t="shared" si="32"/>
        <v>0</v>
      </c>
      <c r="AM26" s="298"/>
      <c r="AN26" s="298"/>
      <c r="AO26" s="298"/>
      <c r="AP26" s="298"/>
      <c r="AQ26" s="298"/>
    </row>
    <row r="27" spans="1:44" ht="15" x14ac:dyDescent="0.25">
      <c r="A27" s="338">
        <v>45587</v>
      </c>
      <c r="B27" s="311"/>
      <c r="C27" s="311"/>
      <c r="D27" s="311">
        <f t="shared" si="14"/>
        <v>0</v>
      </c>
      <c r="E27" s="311"/>
      <c r="F27" s="311"/>
      <c r="G27" s="311">
        <f t="shared" si="15"/>
        <v>0</v>
      </c>
      <c r="H27" s="312"/>
      <c r="I27" s="312"/>
      <c r="J27" s="311">
        <f t="shared" si="16"/>
        <v>0</v>
      </c>
      <c r="K27" s="337"/>
      <c r="L27" s="337"/>
      <c r="M27" s="337"/>
      <c r="N27" s="314">
        <f t="shared" si="3"/>
        <v>0</v>
      </c>
      <c r="O27" s="315"/>
      <c r="P27" s="298"/>
      <c r="Q27" s="298"/>
      <c r="R27" s="298"/>
      <c r="S27" s="298"/>
      <c r="T27" s="354">
        <f t="shared" si="17"/>
        <v>0</v>
      </c>
      <c r="U27" s="354">
        <f t="shared" si="17"/>
        <v>0</v>
      </c>
      <c r="V27" s="354">
        <f t="shared" si="24"/>
        <v>0</v>
      </c>
      <c r="W27" s="355">
        <f t="shared" si="18"/>
        <v>0</v>
      </c>
      <c r="X27" s="355">
        <f t="shared" si="18"/>
        <v>0</v>
      </c>
      <c r="Y27" s="355">
        <f t="shared" si="25"/>
        <v>0</v>
      </c>
      <c r="Z27" s="303">
        <f t="shared" si="19"/>
        <v>0</v>
      </c>
      <c r="AA27" s="303">
        <f t="shared" si="19"/>
        <v>0</v>
      </c>
      <c r="AB27" s="303">
        <f t="shared" si="26"/>
        <v>0</v>
      </c>
      <c r="AC27" s="302">
        <f t="shared" si="20"/>
        <v>0</v>
      </c>
      <c r="AD27" s="302">
        <f t="shared" si="21"/>
        <v>0</v>
      </c>
      <c r="AE27" s="304">
        <f t="shared" si="27"/>
        <v>0</v>
      </c>
      <c r="AF27" s="364">
        <f t="shared" si="22"/>
        <v>0</v>
      </c>
      <c r="AG27" s="359">
        <f t="shared" si="23"/>
        <v>0</v>
      </c>
      <c r="AH27" s="359">
        <f t="shared" si="28"/>
        <v>0</v>
      </c>
      <c r="AI27" s="298">
        <f t="shared" si="29"/>
        <v>0</v>
      </c>
      <c r="AJ27" s="359">
        <f t="shared" si="30"/>
        <v>0</v>
      </c>
      <c r="AK27" s="298">
        <f t="shared" si="31"/>
        <v>0</v>
      </c>
      <c r="AL27" s="298">
        <f t="shared" si="32"/>
        <v>0</v>
      </c>
      <c r="AM27" s="298"/>
      <c r="AN27" s="298"/>
      <c r="AO27" s="298"/>
      <c r="AP27" s="298"/>
      <c r="AQ27" s="298"/>
    </row>
    <row r="28" spans="1:44" ht="15" x14ac:dyDescent="0.25">
      <c r="A28" s="338">
        <v>45588</v>
      </c>
      <c r="B28" s="311"/>
      <c r="C28" s="311"/>
      <c r="D28" s="311">
        <f t="shared" si="14"/>
        <v>0</v>
      </c>
      <c r="E28" s="311"/>
      <c r="F28" s="311"/>
      <c r="G28" s="311">
        <f t="shared" si="15"/>
        <v>0</v>
      </c>
      <c r="H28" s="312"/>
      <c r="I28" s="312"/>
      <c r="J28" s="311">
        <f t="shared" si="16"/>
        <v>0</v>
      </c>
      <c r="K28" s="316"/>
      <c r="L28" s="316"/>
      <c r="M28" s="316"/>
      <c r="N28" s="314">
        <f t="shared" si="3"/>
        <v>0</v>
      </c>
      <c r="O28" s="315"/>
      <c r="P28" s="298"/>
      <c r="Q28" s="298"/>
      <c r="R28" s="298"/>
      <c r="S28" s="298"/>
      <c r="T28" s="354">
        <f t="shared" si="17"/>
        <v>0</v>
      </c>
      <c r="U28" s="354">
        <f t="shared" si="17"/>
        <v>0</v>
      </c>
      <c r="V28" s="354">
        <f t="shared" si="24"/>
        <v>0</v>
      </c>
      <c r="W28" s="355">
        <f t="shared" si="18"/>
        <v>0</v>
      </c>
      <c r="X28" s="355">
        <f t="shared" si="18"/>
        <v>0</v>
      </c>
      <c r="Y28" s="355">
        <f t="shared" si="25"/>
        <v>0</v>
      </c>
      <c r="Z28" s="303">
        <f t="shared" si="19"/>
        <v>0</v>
      </c>
      <c r="AA28" s="303">
        <f t="shared" si="19"/>
        <v>0</v>
      </c>
      <c r="AB28" s="303">
        <f t="shared" si="26"/>
        <v>0</v>
      </c>
      <c r="AC28" s="302">
        <f t="shared" si="20"/>
        <v>0</v>
      </c>
      <c r="AD28" s="302">
        <f t="shared" si="21"/>
        <v>0</v>
      </c>
      <c r="AE28" s="304">
        <f t="shared" si="27"/>
        <v>0</v>
      </c>
      <c r="AF28" s="364">
        <f t="shared" si="22"/>
        <v>0</v>
      </c>
      <c r="AG28" s="359">
        <f t="shared" si="23"/>
        <v>0</v>
      </c>
      <c r="AH28" s="359">
        <f t="shared" si="28"/>
        <v>0</v>
      </c>
      <c r="AI28" s="298">
        <f t="shared" si="29"/>
        <v>0</v>
      </c>
      <c r="AJ28" s="359">
        <f t="shared" si="30"/>
        <v>0</v>
      </c>
      <c r="AK28" s="298">
        <f t="shared" si="31"/>
        <v>0</v>
      </c>
      <c r="AL28" s="298">
        <f t="shared" si="32"/>
        <v>0</v>
      </c>
      <c r="AM28" s="298"/>
      <c r="AN28" s="298"/>
      <c r="AO28" s="298"/>
      <c r="AP28" s="298"/>
      <c r="AQ28" s="298"/>
    </row>
    <row r="29" spans="1:44" ht="15" x14ac:dyDescent="0.25">
      <c r="A29" s="338">
        <v>45589</v>
      </c>
      <c r="B29" s="311"/>
      <c r="C29" s="311"/>
      <c r="D29" s="311">
        <f t="shared" si="14"/>
        <v>0</v>
      </c>
      <c r="E29" s="311"/>
      <c r="F29" s="311"/>
      <c r="G29" s="311">
        <f t="shared" si="15"/>
        <v>0</v>
      </c>
      <c r="H29" s="312"/>
      <c r="I29" s="312"/>
      <c r="J29" s="311">
        <f t="shared" si="16"/>
        <v>0</v>
      </c>
      <c r="K29" s="316"/>
      <c r="L29" s="316"/>
      <c r="M29" s="316"/>
      <c r="N29" s="314">
        <f t="shared" si="3"/>
        <v>0</v>
      </c>
      <c r="O29" s="315"/>
      <c r="P29" s="298"/>
      <c r="Q29" s="298"/>
      <c r="R29" s="298"/>
      <c r="S29" s="298"/>
      <c r="T29" s="354">
        <f t="shared" si="17"/>
        <v>0</v>
      </c>
      <c r="U29" s="354">
        <f t="shared" si="17"/>
        <v>0</v>
      </c>
      <c r="V29" s="354">
        <f t="shared" si="24"/>
        <v>0</v>
      </c>
      <c r="W29" s="355">
        <f t="shared" si="18"/>
        <v>0</v>
      </c>
      <c r="X29" s="355">
        <f t="shared" si="18"/>
        <v>0</v>
      </c>
      <c r="Y29" s="355">
        <f t="shared" si="25"/>
        <v>0</v>
      </c>
      <c r="Z29" s="303">
        <f t="shared" si="19"/>
        <v>0</v>
      </c>
      <c r="AA29" s="303">
        <f t="shared" si="19"/>
        <v>0</v>
      </c>
      <c r="AB29" s="303">
        <f t="shared" si="26"/>
        <v>0</v>
      </c>
      <c r="AC29" s="302">
        <f t="shared" si="20"/>
        <v>0</v>
      </c>
      <c r="AD29" s="302">
        <f t="shared" si="21"/>
        <v>0</v>
      </c>
      <c r="AE29" s="304">
        <f t="shared" si="27"/>
        <v>0</v>
      </c>
      <c r="AF29" s="364">
        <f t="shared" si="22"/>
        <v>0</v>
      </c>
      <c r="AG29" s="359">
        <f t="shared" si="23"/>
        <v>0</v>
      </c>
      <c r="AH29" s="359">
        <f t="shared" si="28"/>
        <v>0</v>
      </c>
      <c r="AI29" s="298">
        <f t="shared" si="29"/>
        <v>0</v>
      </c>
      <c r="AJ29" s="359">
        <f t="shared" si="30"/>
        <v>0</v>
      </c>
      <c r="AK29" s="298">
        <f t="shared" si="31"/>
        <v>0</v>
      </c>
      <c r="AL29" s="298">
        <f t="shared" si="32"/>
        <v>0</v>
      </c>
      <c r="AM29" s="298"/>
      <c r="AN29" s="298"/>
      <c r="AO29" s="298"/>
      <c r="AP29" s="298"/>
      <c r="AQ29" s="298"/>
    </row>
    <row r="30" spans="1:44" ht="15" x14ac:dyDescent="0.25">
      <c r="A30" s="338">
        <v>45590</v>
      </c>
      <c r="B30" s="311"/>
      <c r="C30" s="311"/>
      <c r="D30" s="311">
        <f t="shared" si="14"/>
        <v>0</v>
      </c>
      <c r="E30" s="311"/>
      <c r="F30" s="311"/>
      <c r="G30" s="311">
        <f t="shared" si="15"/>
        <v>0</v>
      </c>
      <c r="H30" s="312"/>
      <c r="I30" s="312"/>
      <c r="J30" s="311">
        <f t="shared" si="16"/>
        <v>0</v>
      </c>
      <c r="K30" s="316"/>
      <c r="L30" s="316"/>
      <c r="M30" s="316"/>
      <c r="N30" s="314">
        <f t="shared" si="3"/>
        <v>0</v>
      </c>
      <c r="O30" s="315"/>
      <c r="P30" s="298"/>
      <c r="Q30" s="298"/>
      <c r="R30" s="298"/>
      <c r="S30" s="298"/>
      <c r="T30" s="354">
        <f t="shared" si="17"/>
        <v>0</v>
      </c>
      <c r="U30" s="354">
        <f t="shared" si="17"/>
        <v>0</v>
      </c>
      <c r="V30" s="354">
        <f t="shared" si="24"/>
        <v>0</v>
      </c>
      <c r="W30" s="355">
        <f t="shared" si="18"/>
        <v>0</v>
      </c>
      <c r="X30" s="355">
        <f t="shared" si="18"/>
        <v>0</v>
      </c>
      <c r="Y30" s="355">
        <f t="shared" si="25"/>
        <v>0</v>
      </c>
      <c r="Z30" s="303">
        <f t="shared" si="19"/>
        <v>0</v>
      </c>
      <c r="AA30" s="303">
        <f t="shared" si="19"/>
        <v>0</v>
      </c>
      <c r="AB30" s="303">
        <f t="shared" si="26"/>
        <v>0</v>
      </c>
      <c r="AC30" s="302">
        <f t="shared" si="20"/>
        <v>0</v>
      </c>
      <c r="AD30" s="302">
        <f t="shared" si="21"/>
        <v>0</v>
      </c>
      <c r="AE30" s="304">
        <f t="shared" si="27"/>
        <v>0</v>
      </c>
      <c r="AF30" s="364">
        <f t="shared" si="22"/>
        <v>0</v>
      </c>
      <c r="AG30" s="359">
        <f t="shared" si="23"/>
        <v>0</v>
      </c>
      <c r="AH30" s="359">
        <f t="shared" si="28"/>
        <v>0</v>
      </c>
      <c r="AI30" s="298">
        <f t="shared" si="29"/>
        <v>0</v>
      </c>
      <c r="AJ30" s="359">
        <f t="shared" si="30"/>
        <v>0</v>
      </c>
      <c r="AK30" s="298">
        <f t="shared" si="31"/>
        <v>0</v>
      </c>
      <c r="AL30" s="298">
        <f t="shared" si="32"/>
        <v>0</v>
      </c>
      <c r="AM30" s="298"/>
      <c r="AN30" s="298"/>
      <c r="AO30" s="298"/>
      <c r="AP30" s="298"/>
      <c r="AQ30" s="298"/>
    </row>
    <row r="31" spans="1:44" ht="15" x14ac:dyDescent="0.25">
      <c r="A31" s="394">
        <v>45591</v>
      </c>
      <c r="B31" s="384"/>
      <c r="C31" s="384"/>
      <c r="D31" s="384"/>
      <c r="E31" s="384"/>
      <c r="F31" s="384"/>
      <c r="G31" s="384"/>
      <c r="H31" s="381"/>
      <c r="I31" s="381"/>
      <c r="J31" s="384"/>
      <c r="K31" s="389"/>
      <c r="L31" s="389"/>
      <c r="M31" s="389"/>
      <c r="N31" s="390"/>
      <c r="O31" s="398"/>
      <c r="P31" s="298"/>
      <c r="Q31" s="298"/>
      <c r="R31" s="298"/>
      <c r="S31" s="298"/>
      <c r="T31" s="354">
        <f t="shared" si="17"/>
        <v>0</v>
      </c>
      <c r="U31" s="354">
        <f t="shared" si="17"/>
        <v>0</v>
      </c>
      <c r="V31" s="354">
        <f t="shared" si="24"/>
        <v>0</v>
      </c>
      <c r="W31" s="355">
        <f t="shared" si="18"/>
        <v>0</v>
      </c>
      <c r="X31" s="355">
        <f t="shared" si="18"/>
        <v>0</v>
      </c>
      <c r="Y31" s="355">
        <f t="shared" si="25"/>
        <v>0</v>
      </c>
      <c r="Z31" s="303">
        <f t="shared" si="19"/>
        <v>0</v>
      </c>
      <c r="AA31" s="303">
        <f t="shared" si="19"/>
        <v>0</v>
      </c>
      <c r="AB31" s="303">
        <f t="shared" si="26"/>
        <v>0</v>
      </c>
      <c r="AC31" s="302">
        <f t="shared" si="20"/>
        <v>0</v>
      </c>
      <c r="AD31" s="302">
        <f t="shared" si="21"/>
        <v>0</v>
      </c>
      <c r="AE31" s="304">
        <f t="shared" si="27"/>
        <v>0</v>
      </c>
      <c r="AF31" s="364">
        <f t="shared" si="22"/>
        <v>0</v>
      </c>
      <c r="AG31" s="359">
        <f t="shared" si="23"/>
        <v>0</v>
      </c>
      <c r="AH31" s="359">
        <f t="shared" si="28"/>
        <v>0</v>
      </c>
      <c r="AI31" s="298">
        <f t="shared" si="29"/>
        <v>0</v>
      </c>
      <c r="AJ31" s="359">
        <f t="shared" si="30"/>
        <v>0</v>
      </c>
      <c r="AK31" s="298">
        <f t="shared" si="31"/>
        <v>0</v>
      </c>
      <c r="AL31" s="298">
        <f t="shared" si="32"/>
        <v>0</v>
      </c>
      <c r="AM31" s="298"/>
      <c r="AN31" s="298"/>
      <c r="AO31" s="298"/>
      <c r="AP31" s="298"/>
      <c r="AQ31" s="298"/>
    </row>
    <row r="32" spans="1:44" ht="15" x14ac:dyDescent="0.25">
      <c r="A32" s="394">
        <v>45592</v>
      </c>
      <c r="B32" s="384"/>
      <c r="C32" s="384"/>
      <c r="D32" s="384"/>
      <c r="E32" s="384"/>
      <c r="F32" s="384"/>
      <c r="G32" s="384"/>
      <c r="H32" s="381"/>
      <c r="I32" s="381"/>
      <c r="J32" s="384"/>
      <c r="K32" s="389"/>
      <c r="L32" s="389"/>
      <c r="M32" s="389"/>
      <c r="N32" s="390"/>
      <c r="O32" s="398"/>
      <c r="P32" s="298"/>
      <c r="Q32" s="298"/>
      <c r="R32" s="298"/>
      <c r="S32" s="298"/>
      <c r="T32" s="354">
        <f t="shared" si="17"/>
        <v>0</v>
      </c>
      <c r="U32" s="354">
        <f t="shared" si="17"/>
        <v>0</v>
      </c>
      <c r="V32" s="354">
        <f t="shared" si="24"/>
        <v>0</v>
      </c>
      <c r="W32" s="355">
        <f t="shared" si="18"/>
        <v>0</v>
      </c>
      <c r="X32" s="355">
        <f t="shared" si="18"/>
        <v>0</v>
      </c>
      <c r="Y32" s="355">
        <f t="shared" si="25"/>
        <v>0</v>
      </c>
      <c r="Z32" s="303">
        <f t="shared" si="19"/>
        <v>0</v>
      </c>
      <c r="AA32" s="303">
        <f t="shared" si="19"/>
        <v>0</v>
      </c>
      <c r="AB32" s="303">
        <f t="shared" si="26"/>
        <v>0</v>
      </c>
      <c r="AC32" s="302">
        <f t="shared" si="20"/>
        <v>0</v>
      </c>
      <c r="AD32" s="302">
        <f t="shared" si="21"/>
        <v>0</v>
      </c>
      <c r="AE32" s="304">
        <f t="shared" si="27"/>
        <v>0</v>
      </c>
      <c r="AF32" s="364">
        <f t="shared" si="22"/>
        <v>0</v>
      </c>
      <c r="AG32" s="359">
        <f t="shared" si="23"/>
        <v>0</v>
      </c>
      <c r="AH32" s="359">
        <f t="shared" si="28"/>
        <v>0</v>
      </c>
      <c r="AI32" s="298">
        <f t="shared" si="29"/>
        <v>0</v>
      </c>
      <c r="AJ32" s="359">
        <f t="shared" si="30"/>
        <v>0</v>
      </c>
      <c r="AK32" s="298">
        <f t="shared" si="31"/>
        <v>0</v>
      </c>
      <c r="AL32" s="298">
        <f t="shared" si="32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45593</v>
      </c>
      <c r="B33" s="311"/>
      <c r="C33" s="311"/>
      <c r="D33" s="311">
        <f t="shared" si="14"/>
        <v>0</v>
      </c>
      <c r="E33" s="311"/>
      <c r="F33" s="311"/>
      <c r="G33" s="311">
        <f t="shared" si="15"/>
        <v>0</v>
      </c>
      <c r="H33" s="312"/>
      <c r="I33" s="312"/>
      <c r="J33" s="311">
        <f t="shared" si="16"/>
        <v>0</v>
      </c>
      <c r="K33" s="337"/>
      <c r="L33" s="337"/>
      <c r="M33" s="337"/>
      <c r="N33" s="314">
        <f t="shared" si="3"/>
        <v>0</v>
      </c>
      <c r="O33" s="315"/>
      <c r="P33" s="298"/>
      <c r="Q33" s="298"/>
      <c r="R33" s="298"/>
      <c r="S33" s="298"/>
      <c r="T33" s="354">
        <f t="shared" si="17"/>
        <v>0</v>
      </c>
      <c r="U33" s="354">
        <f t="shared" si="17"/>
        <v>0</v>
      </c>
      <c r="V33" s="354">
        <f t="shared" si="24"/>
        <v>0</v>
      </c>
      <c r="W33" s="355">
        <f t="shared" si="18"/>
        <v>0</v>
      </c>
      <c r="X33" s="355">
        <f t="shared" si="18"/>
        <v>0</v>
      </c>
      <c r="Y33" s="355">
        <f t="shared" si="25"/>
        <v>0</v>
      </c>
      <c r="Z33" s="303">
        <f t="shared" si="19"/>
        <v>0</v>
      </c>
      <c r="AA33" s="303">
        <f t="shared" si="19"/>
        <v>0</v>
      </c>
      <c r="AB33" s="303">
        <f t="shared" si="26"/>
        <v>0</v>
      </c>
      <c r="AC33" s="302">
        <f t="shared" si="20"/>
        <v>0</v>
      </c>
      <c r="AD33" s="302">
        <f t="shared" si="21"/>
        <v>0</v>
      </c>
      <c r="AE33" s="304">
        <f t="shared" si="27"/>
        <v>0</v>
      </c>
      <c r="AF33" s="364">
        <f t="shared" si="22"/>
        <v>0</v>
      </c>
      <c r="AG33" s="359">
        <f t="shared" si="23"/>
        <v>0</v>
      </c>
      <c r="AH33" s="359">
        <f t="shared" si="28"/>
        <v>0</v>
      </c>
      <c r="AI33" s="298">
        <f t="shared" si="29"/>
        <v>0</v>
      </c>
      <c r="AJ33" s="359">
        <f t="shared" si="30"/>
        <v>0</v>
      </c>
      <c r="AK33" s="298">
        <f t="shared" si="31"/>
        <v>0</v>
      </c>
      <c r="AL33" s="298">
        <f t="shared" si="32"/>
        <v>0</v>
      </c>
      <c r="AM33" s="298"/>
      <c r="AN33" s="298"/>
      <c r="AO33" s="298"/>
      <c r="AP33" s="298"/>
      <c r="AQ33" s="298"/>
    </row>
    <row r="34" spans="1:43" ht="15" x14ac:dyDescent="0.25">
      <c r="A34" s="338">
        <v>45594</v>
      </c>
      <c r="B34" s="311"/>
      <c r="C34" s="311"/>
      <c r="D34" s="311">
        <f t="shared" si="14"/>
        <v>0</v>
      </c>
      <c r="E34" s="311"/>
      <c r="F34" s="311"/>
      <c r="G34" s="311">
        <f t="shared" si="15"/>
        <v>0</v>
      </c>
      <c r="H34" s="312"/>
      <c r="I34" s="312"/>
      <c r="J34" s="311">
        <f t="shared" si="16"/>
        <v>0</v>
      </c>
      <c r="K34" s="337"/>
      <c r="L34" s="337"/>
      <c r="M34" s="337"/>
      <c r="N34" s="314">
        <f t="shared" si="3"/>
        <v>0</v>
      </c>
      <c r="O34" s="315"/>
      <c r="P34" s="298"/>
      <c r="Q34" s="298"/>
      <c r="R34" s="298"/>
      <c r="S34" s="298"/>
      <c r="T34" s="354">
        <f t="shared" si="17"/>
        <v>0</v>
      </c>
      <c r="U34" s="354">
        <f t="shared" si="17"/>
        <v>0</v>
      </c>
      <c r="V34" s="354">
        <f t="shared" si="24"/>
        <v>0</v>
      </c>
      <c r="W34" s="355">
        <f t="shared" si="18"/>
        <v>0</v>
      </c>
      <c r="X34" s="355">
        <f t="shared" si="18"/>
        <v>0</v>
      </c>
      <c r="Y34" s="355">
        <f t="shared" si="25"/>
        <v>0</v>
      </c>
      <c r="Z34" s="303">
        <f t="shared" si="19"/>
        <v>0</v>
      </c>
      <c r="AA34" s="303">
        <f t="shared" si="19"/>
        <v>0</v>
      </c>
      <c r="AB34" s="303">
        <f t="shared" si="26"/>
        <v>0</v>
      </c>
      <c r="AC34" s="302">
        <f t="shared" si="20"/>
        <v>0</v>
      </c>
      <c r="AD34" s="302">
        <f t="shared" si="21"/>
        <v>0</v>
      </c>
      <c r="AE34" s="304">
        <f t="shared" si="27"/>
        <v>0</v>
      </c>
      <c r="AF34" s="364">
        <f t="shared" si="22"/>
        <v>0</v>
      </c>
      <c r="AG34" s="359">
        <f t="shared" si="23"/>
        <v>0</v>
      </c>
      <c r="AH34" s="359">
        <f t="shared" si="28"/>
        <v>0</v>
      </c>
      <c r="AI34" s="298">
        <f t="shared" si="29"/>
        <v>0</v>
      </c>
      <c r="AJ34" s="359">
        <f t="shared" si="30"/>
        <v>0</v>
      </c>
      <c r="AK34" s="298">
        <f t="shared" si="31"/>
        <v>0</v>
      </c>
      <c r="AL34" s="298">
        <f t="shared" si="32"/>
        <v>0</v>
      </c>
      <c r="AM34" s="298"/>
      <c r="AN34" s="298"/>
      <c r="AO34" s="298"/>
      <c r="AP34" s="298"/>
      <c r="AQ34" s="298"/>
    </row>
    <row r="35" spans="1:43" ht="15" x14ac:dyDescent="0.25">
      <c r="A35" s="338">
        <v>45595</v>
      </c>
      <c r="B35" s="311"/>
      <c r="C35" s="311"/>
      <c r="D35" s="311">
        <f t="shared" si="14"/>
        <v>0</v>
      </c>
      <c r="E35" s="311"/>
      <c r="F35" s="311"/>
      <c r="G35" s="311">
        <f t="shared" si="15"/>
        <v>0</v>
      </c>
      <c r="H35" s="312"/>
      <c r="I35" s="312"/>
      <c r="J35" s="311">
        <f t="shared" si="16"/>
        <v>0</v>
      </c>
      <c r="K35" s="316"/>
      <c r="L35" s="316"/>
      <c r="M35" s="316"/>
      <c r="N35" s="314">
        <f t="shared" si="3"/>
        <v>0</v>
      </c>
      <c r="O35" s="315"/>
      <c r="P35" s="298"/>
      <c r="Q35" s="298"/>
      <c r="R35" s="298"/>
      <c r="S35" s="298"/>
      <c r="T35" s="354">
        <f t="shared" si="17"/>
        <v>0</v>
      </c>
      <c r="U35" s="354">
        <f t="shared" si="17"/>
        <v>0</v>
      </c>
      <c r="V35" s="354">
        <f t="shared" si="24"/>
        <v>0</v>
      </c>
      <c r="W35" s="355">
        <f t="shared" si="18"/>
        <v>0</v>
      </c>
      <c r="X35" s="355">
        <f t="shared" si="18"/>
        <v>0</v>
      </c>
      <c r="Y35" s="355">
        <f t="shared" si="25"/>
        <v>0</v>
      </c>
      <c r="Z35" s="303">
        <f t="shared" si="19"/>
        <v>0</v>
      </c>
      <c r="AA35" s="303">
        <f t="shared" si="19"/>
        <v>0</v>
      </c>
      <c r="AB35" s="303">
        <f t="shared" si="26"/>
        <v>0</v>
      </c>
      <c r="AC35" s="302">
        <f t="shared" si="20"/>
        <v>0</v>
      </c>
      <c r="AD35" s="302">
        <f t="shared" si="21"/>
        <v>0</v>
      </c>
      <c r="AE35" s="304">
        <f t="shared" si="27"/>
        <v>0</v>
      </c>
      <c r="AF35" s="364">
        <f t="shared" si="22"/>
        <v>0</v>
      </c>
      <c r="AG35" s="359">
        <f t="shared" si="23"/>
        <v>0</v>
      </c>
      <c r="AH35" s="359">
        <f t="shared" si="28"/>
        <v>0</v>
      </c>
      <c r="AI35" s="298">
        <f t="shared" si="29"/>
        <v>0</v>
      </c>
      <c r="AJ35" s="359">
        <f t="shared" si="30"/>
        <v>0</v>
      </c>
      <c r="AK35" s="298">
        <f t="shared" si="31"/>
        <v>0</v>
      </c>
      <c r="AL35" s="298">
        <f t="shared" si="32"/>
        <v>0</v>
      </c>
      <c r="AM35" s="298"/>
      <c r="AN35" s="298"/>
      <c r="AO35" s="298"/>
      <c r="AP35" s="298"/>
      <c r="AQ35" s="298"/>
    </row>
    <row r="36" spans="1:43" ht="15" x14ac:dyDescent="0.25">
      <c r="A36" s="394">
        <v>45596</v>
      </c>
      <c r="B36" s="384"/>
      <c r="C36" s="384"/>
      <c r="D36" s="384"/>
      <c r="E36" s="384"/>
      <c r="F36" s="384"/>
      <c r="G36" s="384"/>
      <c r="H36" s="381"/>
      <c r="I36" s="381"/>
      <c r="J36" s="384"/>
      <c r="K36" s="389"/>
      <c r="L36" s="389"/>
      <c r="M36" s="389"/>
      <c r="N36" s="390"/>
      <c r="O36" s="398"/>
      <c r="P36" s="298"/>
      <c r="Q36" s="298"/>
      <c r="R36" s="298"/>
      <c r="S36" s="298"/>
      <c r="T36" s="354">
        <f t="shared" si="17"/>
        <v>0</v>
      </c>
      <c r="U36" s="354">
        <f t="shared" si="17"/>
        <v>0</v>
      </c>
      <c r="V36" s="354">
        <f t="shared" si="24"/>
        <v>0</v>
      </c>
      <c r="W36" s="355">
        <f t="shared" si="18"/>
        <v>0</v>
      </c>
      <c r="X36" s="355">
        <f t="shared" si="18"/>
        <v>0</v>
      </c>
      <c r="Y36" s="355">
        <f t="shared" si="25"/>
        <v>0</v>
      </c>
      <c r="Z36" s="303">
        <f t="shared" si="19"/>
        <v>0</v>
      </c>
      <c r="AA36" s="303">
        <f t="shared" si="19"/>
        <v>0</v>
      </c>
      <c r="AB36" s="303">
        <f t="shared" si="26"/>
        <v>0</v>
      </c>
      <c r="AC36" s="302">
        <f t="shared" si="20"/>
        <v>0</v>
      </c>
      <c r="AD36" s="302">
        <f t="shared" si="21"/>
        <v>0</v>
      </c>
      <c r="AE36" s="304">
        <f t="shared" si="27"/>
        <v>0</v>
      </c>
      <c r="AF36" s="364">
        <f t="shared" si="22"/>
        <v>0</v>
      </c>
      <c r="AG36" s="359">
        <f t="shared" si="23"/>
        <v>0</v>
      </c>
      <c r="AH36" s="359">
        <f t="shared" si="28"/>
        <v>0</v>
      </c>
      <c r="AI36" s="298">
        <f t="shared" si="29"/>
        <v>0</v>
      </c>
      <c r="AJ36" s="359">
        <f t="shared" si="30"/>
        <v>0</v>
      </c>
      <c r="AK36" s="298">
        <f t="shared" si="31"/>
        <v>0</v>
      </c>
      <c r="AL36" s="298">
        <f t="shared" si="32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7"/>
        <v>0</v>
      </c>
      <c r="U37" s="354">
        <f t="shared" si="17"/>
        <v>0</v>
      </c>
      <c r="V37" s="354">
        <f t="shared" si="24"/>
        <v>0</v>
      </c>
      <c r="W37" s="355">
        <f t="shared" si="18"/>
        <v>0</v>
      </c>
      <c r="X37" s="355">
        <f t="shared" si="18"/>
        <v>0</v>
      </c>
      <c r="Y37" s="355">
        <f t="shared" si="25"/>
        <v>0</v>
      </c>
      <c r="Z37" s="303">
        <f t="shared" si="19"/>
        <v>0</v>
      </c>
      <c r="AA37" s="303">
        <f t="shared" si="19"/>
        <v>0</v>
      </c>
      <c r="AB37" s="303">
        <f t="shared" si="26"/>
        <v>0</v>
      </c>
      <c r="AC37" s="302">
        <f t="shared" si="20"/>
        <v>0</v>
      </c>
      <c r="AD37" s="302">
        <f t="shared" si="21"/>
        <v>0</v>
      </c>
      <c r="AE37" s="304">
        <f t="shared" si="27"/>
        <v>0</v>
      </c>
      <c r="AF37" s="364">
        <f t="shared" si="22"/>
        <v>0</v>
      </c>
      <c r="AG37" s="359">
        <f t="shared" si="23"/>
        <v>0</v>
      </c>
      <c r="AH37" s="359">
        <f t="shared" si="28"/>
        <v>0</v>
      </c>
      <c r="AI37" s="298">
        <f t="shared" si="29"/>
        <v>0</v>
      </c>
      <c r="AJ37" s="359">
        <f t="shared" si="30"/>
        <v>0</v>
      </c>
      <c r="AK37" s="298">
        <f t="shared" si="31"/>
        <v>0</v>
      </c>
      <c r="AL37" s="298">
        <f t="shared" si="32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</sheetData>
  <pageMargins left="0.31496062992125984" right="0.31496062992125984" top="0.78740157480314965" bottom="0.78740157480314965" header="0.31496062992125984" footer="0.31496062992125984"/>
  <pageSetup paperSize="9" scale="83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7"/>
  <dimension ref="A1:AC288"/>
  <sheetViews>
    <sheetView workbookViewId="0">
      <selection activeCell="U12" sqref="U12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29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</row>
    <row r="2" spans="1:29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'10'!Q73</f>
        <v>-192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</row>
    <row r="3" spans="1:29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-192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</row>
    <row r="4" spans="1:29" ht="16.5" customHeight="1" thickTop="1" thickBot="1" x14ac:dyDescent="0.25">
      <c r="A4" t="s">
        <v>11</v>
      </c>
      <c r="B4" s="194" t="s">
        <v>68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</row>
    <row r="5" spans="1:29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</row>
    <row r="6" spans="1:29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-360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</row>
    <row r="7" spans="1:29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</row>
    <row r="8" spans="1:29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</row>
    <row r="9" spans="1:29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5">
        <f>ABS(P2)</f>
        <v>192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-8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-15.000000000000012</v>
      </c>
      <c r="Q9" s="47">
        <f>ABS(P2)</f>
        <v>192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</row>
    <row r="10" spans="1:29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-8</v>
      </c>
      <c r="J10" s="101">
        <f>TIME(INT(M1),(M1-INT(M1))*100,0)</f>
        <v>0.83333333333333337</v>
      </c>
      <c r="K10" s="100">
        <f>ABS(K9)</f>
        <v>0</v>
      </c>
      <c r="L10" s="102">
        <f>ABS(L9)</f>
        <v>8</v>
      </c>
      <c r="M10" s="110" t="e">
        <f>#REF!</f>
        <v>#REF!</v>
      </c>
      <c r="N10" s="112" t="e">
        <f>Q54</f>
        <v>#REF!</v>
      </c>
      <c r="O10" s="111">
        <f>ABS(P10)</f>
        <v>15.000000000000012</v>
      </c>
      <c r="P10" s="1">
        <f>IF(P9&gt;O9,O9,P9)</f>
        <v>-15.000000000000012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</row>
    <row r="11" spans="1:29" s="15" customFormat="1" ht="21" customHeight="1" thickTop="1" thickBot="1" x14ac:dyDescent="0.25">
      <c r="A11" s="15" t="s">
        <v>17</v>
      </c>
      <c r="B11" s="16">
        <v>45597</v>
      </c>
      <c r="C11" s="16">
        <v>45598</v>
      </c>
      <c r="D11" s="16">
        <v>45599</v>
      </c>
      <c r="E11" s="16">
        <v>45600</v>
      </c>
      <c r="F11" s="16">
        <v>45601</v>
      </c>
      <c r="G11" s="16">
        <v>45602</v>
      </c>
      <c r="H11" s="16">
        <v>45603</v>
      </c>
      <c r="I11" s="16">
        <v>45604</v>
      </c>
      <c r="J11" s="16">
        <v>45605</v>
      </c>
      <c r="K11" s="16">
        <v>45606</v>
      </c>
      <c r="L11" s="16">
        <v>45607</v>
      </c>
      <c r="M11" s="16">
        <v>45608</v>
      </c>
      <c r="N11" s="16">
        <v>45609</v>
      </c>
      <c r="O11" s="16">
        <v>45610</v>
      </c>
      <c r="P11" s="16">
        <v>45611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</row>
    <row r="12" spans="1:29" ht="16.149999999999999" customHeight="1" thickBot="1" x14ac:dyDescent="0.25">
      <c r="A12" s="6" t="s">
        <v>18</v>
      </c>
      <c r="B12" s="45">
        <f>B11</f>
        <v>45597</v>
      </c>
      <c r="C12" s="45">
        <f t="shared" ref="C12:P12" si="0">C11</f>
        <v>45598</v>
      </c>
      <c r="D12" s="45">
        <f t="shared" si="0"/>
        <v>45599</v>
      </c>
      <c r="E12" s="45">
        <f t="shared" si="0"/>
        <v>45600</v>
      </c>
      <c r="F12" s="45">
        <f t="shared" si="0"/>
        <v>45601</v>
      </c>
      <c r="G12" s="45">
        <f t="shared" si="0"/>
        <v>45602</v>
      </c>
      <c r="H12" s="45">
        <f t="shared" si="0"/>
        <v>45603</v>
      </c>
      <c r="I12" s="45">
        <f t="shared" si="0"/>
        <v>45604</v>
      </c>
      <c r="J12" s="45">
        <f t="shared" si="0"/>
        <v>45605</v>
      </c>
      <c r="K12" s="45">
        <f t="shared" si="0"/>
        <v>45606</v>
      </c>
      <c r="L12" s="45">
        <f t="shared" si="0"/>
        <v>45607</v>
      </c>
      <c r="M12" s="45">
        <f t="shared" si="0"/>
        <v>45608</v>
      </c>
      <c r="N12" s="45">
        <f t="shared" si="0"/>
        <v>45609</v>
      </c>
      <c r="O12" s="45">
        <f t="shared" si="0"/>
        <v>45610</v>
      </c>
      <c r="P12" s="45">
        <f t="shared" si="0"/>
        <v>45611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</row>
    <row r="13" spans="1:29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</row>
    <row r="14" spans="1:29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</row>
    <row r="15" spans="1:29" ht="16.149999999999999" customHeight="1" x14ac:dyDescent="0.2">
      <c r="A15" s="6" t="s">
        <v>21</v>
      </c>
      <c r="B15" s="68">
        <f>IF(AND(B19&gt;0,OR(LEFT(B16,1)="U",LEFT(B16,1)="A",LEFT(B16,1)="K",LEFT(B16,1)="D",LEFT(B16,3)="mKK")),$I$1,'11HO'!N6)</f>
        <v>0</v>
      </c>
      <c r="C15" s="68">
        <f>IF(AND(C19&gt;0,OR(LEFT(C16,1)="U",LEFT(C16,1)="A",LEFT(C16,1)="K",LEFT(C16,1)="D",LEFT(C16,3)="mKK")),$I$1,'11HO'!N7)</f>
        <v>0</v>
      </c>
      <c r="D15" s="68">
        <f>IF(AND(D19&gt;0,OR(LEFT(D16,1)="U",LEFT(D16,1)="A",LEFT(D16,1)="K",LEFT(D16,1)="D",LEFT(D16,3)="mKK")),$I$1,'11HO'!N8)</f>
        <v>0</v>
      </c>
      <c r="E15" s="68">
        <f>IF(AND(E19&gt;0,OR(LEFT(E16,1)="U",LEFT(E16,1)="A",LEFT(E16,1)="K",LEFT(E16,1)="D",LEFT(E16,3)="mKK")),$I$1,'11HO'!N9)</f>
        <v>0</v>
      </c>
      <c r="F15" s="68">
        <f>IF(AND(F19&gt;0,OR(LEFT(F16,1)="U",LEFT(F16,1)="A",LEFT(F16,1)="K",LEFT(F16,1)="D",LEFT(F16,3)="mKK")),$I$1,'11HO'!N10)</f>
        <v>0</v>
      </c>
      <c r="G15" s="68">
        <f>IF(AND(G19&gt;0,OR(LEFT(G16,1)="U",LEFT(G16,1)="A",LEFT(G16,1)="K",LEFT(G16,1)="D",LEFT(G16,3)="mKK")),$I$1,'11HO'!N11)</f>
        <v>0</v>
      </c>
      <c r="H15" s="68">
        <f>IF(AND(H19&gt;0,OR(LEFT(H16,1)="U",LEFT(H16,1)="A",LEFT(H16,1)="K",LEFT(H16,1)="D",LEFT(H16,3)="mKK")),$I$1,'11HO'!N12)</f>
        <v>0</v>
      </c>
      <c r="I15" s="68">
        <f>IF(AND(I19&gt;0,OR(LEFT(I16,1)="U",LEFT(I16,1)="A",LEFT(I16,1)="K",LEFT(I16,1)="D",LEFT(I16,3)="mKK")),$I$1,'11HO'!N13)</f>
        <v>0</v>
      </c>
      <c r="J15" s="68">
        <f>IF(AND(J19&gt;0,OR(LEFT(J16,1)="U",LEFT(J16,1)="A",LEFT(J16,1)="K",LEFT(J16,1)="D",LEFT(J16,3)="mKK")),$I$1,'11HO'!N14)</f>
        <v>0</v>
      </c>
      <c r="K15" s="68">
        <f>IF(AND(K19&gt;0,OR(LEFT(K16,1)="U",LEFT(K16,1)="A",LEFT(K16,1)="K",LEFT(K16,1)="D",LEFT(K16,3)="mKK")),$I$1,'11HO'!N15)</f>
        <v>0</v>
      </c>
      <c r="L15" s="68">
        <f>IF(AND(L19&gt;0,OR(LEFT(L16,1)="U",LEFT(L16,1)="A",LEFT(L16,1)="K",LEFT(L16,1)="D",LEFT(L16,3)="mKK")),$I$1,'11HO'!N16)</f>
        <v>0</v>
      </c>
      <c r="M15" s="68">
        <f>IF(AND(M19&gt;0,OR(LEFT(M16,1)="U",LEFT(M16,1)="A",LEFT(M16,1)="K",LEFT(M16,1)="D",LEFT(M16,3)="mKK")),$I$1,'11HO'!N17)</f>
        <v>0</v>
      </c>
      <c r="N15" s="68">
        <f>IF(AND(N19&gt;0,OR(LEFT(N16,1)="U",LEFT(N16,1)="A",LEFT(N16,1)="K",LEFT(N16,1)="D",LEFT(N16,3)="mKK")),$I$1,'11HO'!N18)</f>
        <v>0</v>
      </c>
      <c r="O15" s="68">
        <f>IF(AND(O19&gt;0,OR(LEFT(O16,1)="U",LEFT(O16,1)="A",LEFT(O16,1)="K",LEFT(O16,1)="D",LEFT(O16,3)="mKK")),$I$1,'11HO'!N19)</f>
        <v>0</v>
      </c>
      <c r="P15" s="68">
        <f>IF(AND(P19&gt;0,OR(LEFT(P16,1)="U",LEFT(P16,1)="A",LEFT(P16,1)="K",LEFT(P16,1)="D",LEFT(P16,3)="mKK")),$I$1,'11HO'!N20)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</row>
    <row r="16" spans="1:29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</row>
    <row r="17" spans="1:29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</row>
    <row r="18" spans="1:29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</row>
    <row r="19" spans="1:29" hidden="1" x14ac:dyDescent="0.2">
      <c r="A19" s="17" t="s">
        <v>26</v>
      </c>
      <c r="B19" s="18">
        <f t="shared" ref="B19:P19" si="1">IF(OR(WEEKDAY(B12)=7,WEEKDAY(B12)=1,B16="gF"),0,$I$1)</f>
        <v>8</v>
      </c>
      <c r="C19" s="18">
        <f t="shared" si="1"/>
        <v>0</v>
      </c>
      <c r="D19" s="18">
        <f t="shared" si="1"/>
        <v>0</v>
      </c>
      <c r="E19" s="18">
        <f t="shared" si="1"/>
        <v>8</v>
      </c>
      <c r="F19" s="18">
        <f t="shared" si="1"/>
        <v>8</v>
      </c>
      <c r="G19" s="18">
        <f t="shared" si="1"/>
        <v>8</v>
      </c>
      <c r="H19" s="18">
        <f t="shared" si="1"/>
        <v>8</v>
      </c>
      <c r="I19" s="18">
        <f t="shared" si="1"/>
        <v>8</v>
      </c>
      <c r="J19" s="18">
        <f t="shared" si="1"/>
        <v>0</v>
      </c>
      <c r="K19" s="18">
        <f t="shared" si="1"/>
        <v>0</v>
      </c>
      <c r="L19" s="18">
        <f t="shared" si="1"/>
        <v>8</v>
      </c>
      <c r="M19" s="18">
        <f t="shared" si="1"/>
        <v>8</v>
      </c>
      <c r="N19" s="18">
        <f t="shared" si="1"/>
        <v>8</v>
      </c>
      <c r="O19" s="18">
        <f t="shared" si="1"/>
        <v>8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</row>
    <row r="20" spans="1:29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</row>
    <row r="21" spans="1:29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</row>
    <row r="22" spans="1:29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</row>
    <row r="23" spans="1:29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</row>
    <row r="24" spans="1:29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</row>
    <row r="25" spans="1:29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</row>
    <row r="26" spans="1:29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</row>
    <row r="27" spans="1:29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</row>
    <row r="28" spans="1:29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</row>
    <row r="29" spans="1:29" hidden="1" x14ac:dyDescent="0.2">
      <c r="A29" s="17" t="s">
        <v>13</v>
      </c>
      <c r="B29" s="20">
        <f t="shared" ref="B29:P29" si="11">TIME(INT(B19),(B19-INT(B19))*100,0)</f>
        <v>0.33333333333333331</v>
      </c>
      <c r="C29" s="20">
        <f t="shared" si="11"/>
        <v>0</v>
      </c>
      <c r="D29" s="20">
        <f t="shared" si="11"/>
        <v>0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0.33333333333333331</v>
      </c>
      <c r="I29" s="20">
        <f t="shared" si="11"/>
        <v>0.33333333333333331</v>
      </c>
      <c r="J29" s="20">
        <f t="shared" si="11"/>
        <v>0</v>
      </c>
      <c r="K29" s="20">
        <f t="shared" si="11"/>
        <v>0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0.33333333333333331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</row>
    <row r="30" spans="1:29" ht="15" hidden="1" customHeight="1" x14ac:dyDescent="0.2">
      <c r="A30" s="17" t="s">
        <v>32</v>
      </c>
      <c r="B30" s="22">
        <f>B29</f>
        <v>0.33333333333333331</v>
      </c>
      <c r="C30" s="22">
        <f>B30+C29</f>
        <v>0.33333333333333331</v>
      </c>
      <c r="D30" s="22">
        <f t="shared" ref="D30:P30" si="12">C30+D29</f>
        <v>0.33333333333333331</v>
      </c>
      <c r="E30" s="22">
        <f t="shared" si="12"/>
        <v>0.66666666666666663</v>
      </c>
      <c r="F30" s="22">
        <f t="shared" si="12"/>
        <v>1</v>
      </c>
      <c r="G30" s="22">
        <f t="shared" si="12"/>
        <v>1.3333333333333333</v>
      </c>
      <c r="H30" s="22">
        <f t="shared" si="12"/>
        <v>1.6666666666666665</v>
      </c>
      <c r="I30" s="22">
        <f t="shared" si="12"/>
        <v>1.9999999999999998</v>
      </c>
      <c r="J30" s="22">
        <f t="shared" si="12"/>
        <v>1.9999999999999998</v>
      </c>
      <c r="K30" s="22">
        <f t="shared" si="12"/>
        <v>1.9999999999999998</v>
      </c>
      <c r="L30" s="22">
        <f t="shared" si="12"/>
        <v>2.333333333333333</v>
      </c>
      <c r="M30" s="22">
        <f t="shared" si="12"/>
        <v>2.6666666666666665</v>
      </c>
      <c r="N30" s="22">
        <f t="shared" si="12"/>
        <v>3</v>
      </c>
      <c r="O30" s="22">
        <f t="shared" si="12"/>
        <v>3.3333333333333335</v>
      </c>
      <c r="P30" s="66">
        <f t="shared" si="12"/>
        <v>3.666666666666667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</row>
    <row r="31" spans="1:29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</row>
    <row r="32" spans="1:29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</row>
    <row r="33" spans="1:29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</row>
    <row r="34" spans="1:29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</row>
    <row r="35" spans="1:29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</row>
    <row r="36" spans="1:29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</row>
    <row r="37" spans="1:29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</row>
    <row r="38" spans="1:29" s="24" customFormat="1" ht="14.25" hidden="1" thickTop="1" thickBot="1" x14ac:dyDescent="0.25">
      <c r="A38" s="23" t="s">
        <v>39</v>
      </c>
      <c r="B38" s="58">
        <f t="shared" ref="B38:P38" si="20">B36-B29</f>
        <v>-0.33333333333333331</v>
      </c>
      <c r="C38" s="22">
        <f t="shared" si="20"/>
        <v>0</v>
      </c>
      <c r="D38" s="22">
        <f t="shared" si="20"/>
        <v>0</v>
      </c>
      <c r="E38" s="22">
        <f t="shared" si="20"/>
        <v>-0.33333333333333331</v>
      </c>
      <c r="F38" s="22">
        <f t="shared" si="20"/>
        <v>-0.33333333333333331</v>
      </c>
      <c r="G38" s="22">
        <f t="shared" si="20"/>
        <v>-0.33333333333333331</v>
      </c>
      <c r="H38" s="22">
        <f t="shared" si="20"/>
        <v>-0.33333333333333331</v>
      </c>
      <c r="I38" s="22">
        <f t="shared" si="20"/>
        <v>-0.33333333333333331</v>
      </c>
      <c r="J38" s="22">
        <f t="shared" si="20"/>
        <v>0</v>
      </c>
      <c r="K38" s="22">
        <f t="shared" si="20"/>
        <v>0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-0.33333333333333331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</row>
    <row r="39" spans="1:29" s="24" customFormat="1" ht="14.25" thickTop="1" thickBot="1" x14ac:dyDescent="0.25">
      <c r="A39" s="24" t="s">
        <v>40</v>
      </c>
      <c r="B39" s="26">
        <f t="shared" ref="B39:P39" si="21">SIGN(B38)*(HOUR(ABS(B38))+MINUTE(ABS(B38))/100)</f>
        <v>-8</v>
      </c>
      <c r="C39" s="26">
        <f t="shared" si="21"/>
        <v>0</v>
      </c>
      <c r="D39" s="26">
        <f t="shared" si="21"/>
        <v>0</v>
      </c>
      <c r="E39" s="26">
        <f t="shared" si="21"/>
        <v>-8</v>
      </c>
      <c r="F39" s="26">
        <f t="shared" si="21"/>
        <v>-8</v>
      </c>
      <c r="G39" s="26">
        <f t="shared" si="21"/>
        <v>-8</v>
      </c>
      <c r="H39" s="26">
        <f t="shared" si="21"/>
        <v>-8</v>
      </c>
      <c r="I39" s="26">
        <f t="shared" si="21"/>
        <v>-8</v>
      </c>
      <c r="J39" s="26">
        <f t="shared" si="21"/>
        <v>0</v>
      </c>
      <c r="K39" s="26">
        <f t="shared" si="21"/>
        <v>0</v>
      </c>
      <c r="L39" s="26">
        <f t="shared" si="21"/>
        <v>-8</v>
      </c>
      <c r="M39" s="26">
        <f t="shared" si="21"/>
        <v>-8</v>
      </c>
      <c r="N39" s="26">
        <f t="shared" si="21"/>
        <v>-8</v>
      </c>
      <c r="O39" s="26">
        <f t="shared" si="21"/>
        <v>-8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</row>
    <row r="40" spans="1:29" s="24" customFormat="1" ht="13.5" hidden="1" thickTop="1" x14ac:dyDescent="0.2">
      <c r="A40" s="23" t="s">
        <v>41</v>
      </c>
      <c r="B40" s="58">
        <f>B38+I10</f>
        <v>-8.3333333333333339</v>
      </c>
      <c r="C40" s="22">
        <f t="shared" ref="C40:P40" si="22">C38+B40</f>
        <v>-8.3333333333333339</v>
      </c>
      <c r="D40" s="22">
        <f t="shared" si="22"/>
        <v>-8.3333333333333339</v>
      </c>
      <c r="E40" s="22">
        <f t="shared" si="22"/>
        <v>-8.6666666666666679</v>
      </c>
      <c r="F40" s="22">
        <f t="shared" si="22"/>
        <v>-9.0000000000000018</v>
      </c>
      <c r="G40" s="22">
        <f t="shared" si="22"/>
        <v>-9.3333333333333357</v>
      </c>
      <c r="H40" s="22">
        <f t="shared" si="22"/>
        <v>-9.6666666666666696</v>
      </c>
      <c r="I40" s="22">
        <f t="shared" si="22"/>
        <v>-10.000000000000004</v>
      </c>
      <c r="J40" s="22">
        <f t="shared" si="22"/>
        <v>-10.000000000000004</v>
      </c>
      <c r="K40" s="22">
        <f t="shared" si="22"/>
        <v>-10.000000000000004</v>
      </c>
      <c r="L40" s="22">
        <f t="shared" si="22"/>
        <v>-10.333333333333337</v>
      </c>
      <c r="M40" s="22">
        <f t="shared" si="22"/>
        <v>-10.666666666666671</v>
      </c>
      <c r="N40" s="22">
        <f t="shared" si="22"/>
        <v>-11.000000000000005</v>
      </c>
      <c r="O40" s="22">
        <f t="shared" si="22"/>
        <v>-11.333333333333339</v>
      </c>
      <c r="P40" s="66">
        <f t="shared" si="22"/>
        <v>-11.666666666666673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</row>
    <row r="41" spans="1:29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-200</v>
      </c>
      <c r="C41" s="28">
        <f t="shared" si="23"/>
        <v>-200</v>
      </c>
      <c r="D41" s="28">
        <f t="shared" si="23"/>
        <v>-200</v>
      </c>
      <c r="E41" s="28">
        <f t="shared" si="23"/>
        <v>-208</v>
      </c>
      <c r="F41" s="28">
        <f t="shared" si="23"/>
        <v>-216</v>
      </c>
      <c r="G41" s="28">
        <f t="shared" si="23"/>
        <v>-224</v>
      </c>
      <c r="H41" s="28">
        <f t="shared" si="23"/>
        <v>-232</v>
      </c>
      <c r="I41" s="28">
        <f t="shared" si="23"/>
        <v>-240</v>
      </c>
      <c r="J41" s="28">
        <f t="shared" si="23"/>
        <v>-240</v>
      </c>
      <c r="K41" s="28">
        <f t="shared" si="23"/>
        <v>-240</v>
      </c>
      <c r="L41" s="28">
        <f t="shared" si="23"/>
        <v>-248</v>
      </c>
      <c r="M41" s="28">
        <f t="shared" si="23"/>
        <v>-256</v>
      </c>
      <c r="N41" s="28">
        <f t="shared" si="23"/>
        <v>-264</v>
      </c>
      <c r="O41" s="28">
        <f t="shared" si="23"/>
        <v>-272</v>
      </c>
      <c r="P41" s="28">
        <f t="shared" si="23"/>
        <v>-280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</row>
    <row r="42" spans="1:29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</row>
    <row r="43" spans="1:29" s="15" customFormat="1" ht="16.149999999999999" customHeight="1" thickBot="1" x14ac:dyDescent="0.25">
      <c r="A43" s="15" t="s">
        <v>17</v>
      </c>
      <c r="B43" s="16">
        <v>45612</v>
      </c>
      <c r="C43" s="16">
        <v>45613</v>
      </c>
      <c r="D43" s="16">
        <v>45614</v>
      </c>
      <c r="E43" s="16">
        <v>45615</v>
      </c>
      <c r="F43" s="16">
        <v>45616</v>
      </c>
      <c r="G43" s="16">
        <v>45617</v>
      </c>
      <c r="H43" s="16">
        <v>45618</v>
      </c>
      <c r="I43" s="16">
        <v>45619</v>
      </c>
      <c r="J43" s="16">
        <v>45620</v>
      </c>
      <c r="K43" s="16">
        <v>45621</v>
      </c>
      <c r="L43" s="16">
        <v>45622</v>
      </c>
      <c r="M43" s="16">
        <v>45623</v>
      </c>
      <c r="N43" s="16">
        <v>45624</v>
      </c>
      <c r="O43" s="16">
        <v>45625</v>
      </c>
      <c r="P43" s="16">
        <v>45626</v>
      </c>
      <c r="Q43" s="16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</row>
    <row r="44" spans="1:29" ht="16.149999999999999" customHeight="1" thickBot="1" x14ac:dyDescent="0.25">
      <c r="A44" s="6" t="s">
        <v>18</v>
      </c>
      <c r="B44" s="45">
        <f t="shared" ref="B44:P44" si="25">B43</f>
        <v>45612</v>
      </c>
      <c r="C44" s="45">
        <f t="shared" si="25"/>
        <v>45613</v>
      </c>
      <c r="D44" s="45">
        <f t="shared" si="25"/>
        <v>45614</v>
      </c>
      <c r="E44" s="45">
        <f t="shared" si="25"/>
        <v>45615</v>
      </c>
      <c r="F44" s="45">
        <f t="shared" si="25"/>
        <v>45616</v>
      </c>
      <c r="G44" s="45">
        <f t="shared" si="25"/>
        <v>45617</v>
      </c>
      <c r="H44" s="45">
        <f t="shared" si="25"/>
        <v>45618</v>
      </c>
      <c r="I44" s="45">
        <f t="shared" si="25"/>
        <v>45619</v>
      </c>
      <c r="J44" s="45">
        <f t="shared" si="25"/>
        <v>45620</v>
      </c>
      <c r="K44" s="45">
        <f t="shared" si="25"/>
        <v>45621</v>
      </c>
      <c r="L44" s="45">
        <f t="shared" si="25"/>
        <v>45622</v>
      </c>
      <c r="M44" s="45">
        <f t="shared" si="25"/>
        <v>45623</v>
      </c>
      <c r="N44" s="45">
        <f t="shared" si="25"/>
        <v>45624</v>
      </c>
      <c r="O44" s="45">
        <f t="shared" si="25"/>
        <v>45625</v>
      </c>
      <c r="P44" s="45">
        <f t="shared" si="25"/>
        <v>45626</v>
      </c>
      <c r="Q44" s="45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</row>
    <row r="45" spans="1:29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</row>
    <row r="46" spans="1:29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</row>
    <row r="47" spans="1:29" ht="16.149999999999999" customHeight="1" x14ac:dyDescent="0.2">
      <c r="A47" s="6" t="s">
        <v>21</v>
      </c>
      <c r="B47" s="68">
        <f>IF(AND(B51&gt;0,OR(LEFT(B48,1)="U",LEFT(B48,1)="A",LEFT(B48,1)="K",LEFT(B48,1)="D",LEFT(B48,3)="mKK")),$I$1,'11HO'!N21)</f>
        <v>0</v>
      </c>
      <c r="C47" s="68">
        <f>IF(AND(C51&gt;0,OR(LEFT(C48,1)="U",LEFT(C48,1)="A",LEFT(C48,1)="K",LEFT(C48,1)="D",LEFT(C48,3)="mKK")),$I$1,'11HO'!N22)</f>
        <v>0</v>
      </c>
      <c r="D47" s="68">
        <f>IF(AND(D51&gt;0,OR(LEFT(D48,1)="U",LEFT(D48,1)="A",LEFT(D48,1)="K",LEFT(D48,1)="D",LEFT(D48,3)="mKK")),$I$1,'11HO'!N23)</f>
        <v>0</v>
      </c>
      <c r="E47" s="68">
        <f>IF(AND(E51&gt;0,OR(LEFT(E48,1)="U",LEFT(E48,1)="A",LEFT(E48,1)="K",LEFT(E48,1)="D",LEFT(E48,3)="mKK")),$I$1,'11HO'!N24)</f>
        <v>0</v>
      </c>
      <c r="F47" s="68">
        <f>IF(AND(F51&gt;0,OR(LEFT(F48,1)="U",LEFT(F48,1)="A",LEFT(F48,1)="K",LEFT(F48,1)="D",LEFT(F48,3)="mKK")),$I$1,'11HO'!N25)</f>
        <v>0</v>
      </c>
      <c r="G47" s="68">
        <f>IF(AND(G51&gt;0,OR(LEFT(G48,1)="U",LEFT(G48,1)="A",LEFT(G48,1)="K",LEFT(G48,1)="D",LEFT(G48,3)="mKK")),$I$1,'11HO'!N26)</f>
        <v>0</v>
      </c>
      <c r="H47" s="68">
        <f>IF(AND(H51&gt;0,OR(LEFT(H48,1)="U",LEFT(H48,1)="A",LEFT(H48,1)="K",LEFT(H48,1)="D",LEFT(H48,3)="mKK")),$I$1,'11HO'!N27)</f>
        <v>0</v>
      </c>
      <c r="I47" s="68">
        <f>IF(AND(I51&gt;0,OR(LEFT(I48,1)="U",LEFT(I48,1)="A",LEFT(I48,1)="K",LEFT(I48,1)="D",LEFT(I48,3)="mKK")),$I$1,'11HO'!N28)</f>
        <v>0</v>
      </c>
      <c r="J47" s="68">
        <f>IF(AND(J51&gt;0,OR(LEFT(J48,1)="U",LEFT(J48,1)="A",LEFT(J48,1)="K",LEFT(J48,1)="D",LEFT(J48,3)="mKK")),$I$1,'11HO'!N29)</f>
        <v>0</v>
      </c>
      <c r="K47" s="68">
        <f>IF(AND(K51&gt;0,OR(LEFT(K48,1)="U",LEFT(K48,1)="A",LEFT(K48,1)="K",LEFT(K48,1)="D",LEFT(K48,3)="mKK")),$I$1,'11HO'!N30)</f>
        <v>0</v>
      </c>
      <c r="L47" s="68">
        <f>IF(AND(L51&gt;0,OR(LEFT(L48,1)="U",LEFT(L48,1)="A",LEFT(L48,1)="K",LEFT(L48,1)="D",LEFT(L48,3)="mKK")),$I$1,'11HO'!N31)</f>
        <v>0</v>
      </c>
      <c r="M47" s="68">
        <f>IF(AND(M51&gt;0,OR(LEFT(M48,1)="U",LEFT(M48,1)="A",LEFT(M48,1)="K",LEFT(M48,1)="D",LEFT(M48,3)="mKK")),$I$1,'11HO'!N32)</f>
        <v>0</v>
      </c>
      <c r="N47" s="68">
        <f>IF(AND(N51&gt;0,OR(LEFT(N48,1)="U",LEFT(N48,1)="A",LEFT(N48,1)="K",LEFT(N48,1)="D",LEFT(N48,3)="mKK")),$I$1,'11HO'!N33)</f>
        <v>0</v>
      </c>
      <c r="O47" s="68">
        <f>IF(AND(O51&gt;0,OR(LEFT(O48,1)="U",LEFT(O48,1)="A",LEFT(O48,1)="K",LEFT(O48,1)="D",LEFT(O48,3)="mKK")),$I$1,'11HO'!N34)</f>
        <v>0</v>
      </c>
      <c r="P47" s="68">
        <f>IF(AND(P51&gt;0,OR(LEFT(P48,1)="U",LEFT(P48,1)="A",LEFT(P48,1)="K",LEFT(P48,1)="D",LEFT(P48,3)="mKK")),$I$1,'11HO'!N35)</f>
        <v>0</v>
      </c>
      <c r="Q47" s="68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</row>
    <row r="48" spans="1:29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</row>
    <row r="49" spans="1:29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</row>
    <row r="50" spans="1:29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</row>
    <row r="51" spans="1:29" ht="13.5" hidden="1" thickBot="1" x14ac:dyDescent="0.25">
      <c r="A51" s="17" t="s">
        <v>26</v>
      </c>
      <c r="B51" s="18">
        <f t="shared" ref="B51:N51" si="26">IF(OR(WEEKDAY(B44)=7,WEEKDAY(B44)=1,B48="gF"),0,$I$1)</f>
        <v>0</v>
      </c>
      <c r="C51" s="18">
        <f t="shared" si="26"/>
        <v>0</v>
      </c>
      <c r="D51" s="18">
        <f t="shared" si="26"/>
        <v>8</v>
      </c>
      <c r="E51" s="18">
        <f t="shared" si="26"/>
        <v>8</v>
      </c>
      <c r="F51" s="18">
        <f t="shared" si="26"/>
        <v>8</v>
      </c>
      <c r="G51" s="18">
        <f t="shared" si="26"/>
        <v>8</v>
      </c>
      <c r="H51" s="18">
        <f t="shared" si="26"/>
        <v>8</v>
      </c>
      <c r="I51" s="18">
        <f t="shared" si="26"/>
        <v>0</v>
      </c>
      <c r="J51" s="18">
        <f t="shared" si="26"/>
        <v>0</v>
      </c>
      <c r="K51" s="18">
        <f t="shared" si="26"/>
        <v>8</v>
      </c>
      <c r="L51" s="18">
        <f t="shared" si="26"/>
        <v>8</v>
      </c>
      <c r="M51" s="18">
        <f t="shared" si="26"/>
        <v>8</v>
      </c>
      <c r="N51" s="18">
        <f t="shared" si="26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</row>
    <row r="52" spans="1:29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</row>
    <row r="53" spans="1:29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</row>
    <row r="54" spans="1:29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</row>
    <row r="55" spans="1:29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</row>
    <row r="56" spans="1:29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</row>
    <row r="57" spans="1:29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</row>
    <row r="58" spans="1:29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</row>
    <row r="59" spans="1:29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</row>
    <row r="60" spans="1:29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</row>
    <row r="61" spans="1:29" ht="13.5" hidden="1" thickBot="1" x14ac:dyDescent="0.25">
      <c r="A61" s="17" t="s">
        <v>13</v>
      </c>
      <c r="B61" s="20">
        <f t="shared" ref="B61:Q61" si="36">TIME(INT(B51),(B51-INT(B51))*100,0)</f>
        <v>0</v>
      </c>
      <c r="C61" s="20">
        <f t="shared" si="36"/>
        <v>0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0.33333333333333331</v>
      </c>
      <c r="H61" s="20">
        <f t="shared" si="36"/>
        <v>0.33333333333333331</v>
      </c>
      <c r="I61" s="20">
        <f t="shared" si="36"/>
        <v>0</v>
      </c>
      <c r="J61" s="20">
        <f t="shared" si="36"/>
        <v>0</v>
      </c>
      <c r="K61" s="20">
        <f t="shared" si="36"/>
        <v>0.33333333333333331</v>
      </c>
      <c r="L61" s="20">
        <f t="shared" si="36"/>
        <v>0.33333333333333331</v>
      </c>
      <c r="M61" s="20">
        <f t="shared" si="36"/>
        <v>0.33333333333333331</v>
      </c>
      <c r="N61" s="20">
        <f t="shared" si="36"/>
        <v>0.33333333333333331</v>
      </c>
      <c r="O61" s="20">
        <f t="shared" si="36"/>
        <v>0.33333333333333331</v>
      </c>
      <c r="P61" s="20">
        <f t="shared" si="36"/>
        <v>0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</row>
    <row r="62" spans="1:29" ht="15" hidden="1" customHeight="1" x14ac:dyDescent="0.2">
      <c r="A62" s="17" t="s">
        <v>32</v>
      </c>
      <c r="B62" s="66">
        <f>B61+P30</f>
        <v>3.666666666666667</v>
      </c>
      <c r="C62" s="22">
        <f t="shared" ref="C62:Q62" si="37">B62+C61</f>
        <v>3.666666666666667</v>
      </c>
      <c r="D62" s="22">
        <f t="shared" si="37"/>
        <v>4</v>
      </c>
      <c r="E62" s="22">
        <f t="shared" si="37"/>
        <v>4.333333333333333</v>
      </c>
      <c r="F62" s="22">
        <f t="shared" si="37"/>
        <v>4.6666666666666661</v>
      </c>
      <c r="G62" s="22">
        <f t="shared" si="37"/>
        <v>4.9999999999999991</v>
      </c>
      <c r="H62" s="22">
        <f t="shared" si="37"/>
        <v>5.3333333333333321</v>
      </c>
      <c r="I62" s="22">
        <f t="shared" si="37"/>
        <v>5.3333333333333321</v>
      </c>
      <c r="J62" s="22">
        <f t="shared" si="37"/>
        <v>5.3333333333333321</v>
      </c>
      <c r="K62" s="22">
        <f t="shared" si="37"/>
        <v>5.6666666666666652</v>
      </c>
      <c r="L62" s="22">
        <f t="shared" si="37"/>
        <v>5.9999999999999982</v>
      </c>
      <c r="M62" s="22">
        <f t="shared" si="37"/>
        <v>6.3333333333333313</v>
      </c>
      <c r="N62" s="22">
        <f t="shared" si="37"/>
        <v>6.6666666666666643</v>
      </c>
      <c r="O62" s="22">
        <f t="shared" si="37"/>
        <v>6.9999999999999973</v>
      </c>
      <c r="P62" s="22">
        <f t="shared" si="37"/>
        <v>6.9999999999999973</v>
      </c>
      <c r="Q62" s="58">
        <f t="shared" si="37"/>
        <v>6.9999999999999973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</row>
    <row r="63" spans="1:29" s="24" customFormat="1" ht="15" hidden="1" customHeight="1" x14ac:dyDescent="0.2">
      <c r="A63" s="23" t="s">
        <v>33</v>
      </c>
      <c r="B63" s="22">
        <f t="shared" ref="B63:Q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</row>
    <row r="64" spans="1:29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</row>
    <row r="65" spans="1:29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/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</row>
    <row r="66" spans="1:29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</row>
    <row r="67" spans="1:29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</row>
    <row r="68" spans="1:29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</row>
    <row r="69" spans="1:29" ht="14.25" customHeight="1" thickTop="1" thickBot="1" x14ac:dyDescent="0.25">
      <c r="A69" s="6" t="s">
        <v>37</v>
      </c>
      <c r="B69" s="25">
        <f t="shared" ref="B69:P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</row>
    <row r="70" spans="1:29" s="24" customFormat="1" ht="14.25" hidden="1" thickTop="1" thickBot="1" x14ac:dyDescent="0.25">
      <c r="A70" s="23" t="s">
        <v>39</v>
      </c>
      <c r="B70" s="22">
        <f t="shared" ref="B70:P70" si="45">B68-B61</f>
        <v>0</v>
      </c>
      <c r="C70" s="22">
        <f t="shared" si="45"/>
        <v>0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-0.33333333333333331</v>
      </c>
      <c r="H70" s="22">
        <f t="shared" si="45"/>
        <v>-0.33333333333333331</v>
      </c>
      <c r="I70" s="22">
        <f t="shared" si="45"/>
        <v>0</v>
      </c>
      <c r="J70" s="22">
        <f t="shared" si="45"/>
        <v>0</v>
      </c>
      <c r="K70" s="22">
        <f t="shared" si="45"/>
        <v>-0.33333333333333331</v>
      </c>
      <c r="L70" s="22">
        <f t="shared" si="45"/>
        <v>-0.33333333333333331</v>
      </c>
      <c r="M70" s="22">
        <f t="shared" si="45"/>
        <v>-0.33333333333333331</v>
      </c>
      <c r="N70" s="22">
        <f t="shared" si="45"/>
        <v>-0.33333333333333331</v>
      </c>
      <c r="O70" s="22">
        <f t="shared" si="45"/>
        <v>-0.33333333333333331</v>
      </c>
      <c r="P70" s="22">
        <f t="shared" si="45"/>
        <v>0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</row>
    <row r="71" spans="1:29" s="24" customFormat="1" ht="14.25" thickTop="1" thickBot="1" x14ac:dyDescent="0.25">
      <c r="A71" s="24" t="s">
        <v>40</v>
      </c>
      <c r="B71" s="26">
        <f t="shared" ref="B71:P71" si="46">SIGN(B70)*(HOUR(ABS(B70))+MINUTE(ABS(B70))/100)</f>
        <v>0</v>
      </c>
      <c r="C71" s="26">
        <f t="shared" si="46"/>
        <v>0</v>
      </c>
      <c r="D71" s="26">
        <f t="shared" si="46"/>
        <v>-8</v>
      </c>
      <c r="E71" s="26">
        <f t="shared" si="46"/>
        <v>-8</v>
      </c>
      <c r="F71" s="26">
        <f t="shared" si="46"/>
        <v>-8</v>
      </c>
      <c r="G71" s="26">
        <f t="shared" si="46"/>
        <v>-8</v>
      </c>
      <c r="H71" s="26">
        <f t="shared" si="46"/>
        <v>-8</v>
      </c>
      <c r="I71" s="26">
        <f t="shared" si="46"/>
        <v>0</v>
      </c>
      <c r="J71" s="26">
        <f t="shared" si="46"/>
        <v>0</v>
      </c>
      <c r="K71" s="26">
        <f t="shared" si="46"/>
        <v>-8</v>
      </c>
      <c r="L71" s="26">
        <f t="shared" si="46"/>
        <v>-8</v>
      </c>
      <c r="M71" s="26">
        <f t="shared" si="46"/>
        <v>-8</v>
      </c>
      <c r="N71" s="26">
        <f t="shared" si="46"/>
        <v>-8</v>
      </c>
      <c r="O71" s="26">
        <f t="shared" si="46"/>
        <v>-8</v>
      </c>
      <c r="P71" s="27">
        <f t="shared" si="46"/>
        <v>0</v>
      </c>
      <c r="Q71" s="27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</row>
    <row r="72" spans="1:29" s="24" customFormat="1" ht="13.5" hidden="1" thickTop="1" x14ac:dyDescent="0.2">
      <c r="A72" s="23" t="s">
        <v>41</v>
      </c>
      <c r="B72" s="58">
        <f>B70+P40</f>
        <v>-11.666666666666673</v>
      </c>
      <c r="C72" s="22">
        <f t="shared" ref="C72:P72" si="47">C70+B72</f>
        <v>-11.666666666666673</v>
      </c>
      <c r="D72" s="22">
        <f t="shared" si="47"/>
        <v>-12.000000000000007</v>
      </c>
      <c r="E72" s="22">
        <f t="shared" si="47"/>
        <v>-12.333333333333341</v>
      </c>
      <c r="F72" s="22">
        <f t="shared" si="47"/>
        <v>-12.666666666666675</v>
      </c>
      <c r="G72" s="22">
        <f t="shared" si="47"/>
        <v>-13.000000000000009</v>
      </c>
      <c r="H72" s="22">
        <f t="shared" si="47"/>
        <v>-13.333333333333343</v>
      </c>
      <c r="I72" s="22">
        <f t="shared" si="47"/>
        <v>-13.333333333333343</v>
      </c>
      <c r="J72" s="22">
        <f t="shared" si="47"/>
        <v>-13.333333333333343</v>
      </c>
      <c r="K72" s="22">
        <f t="shared" si="47"/>
        <v>-13.666666666666677</v>
      </c>
      <c r="L72" s="22">
        <f t="shared" si="47"/>
        <v>-14.000000000000011</v>
      </c>
      <c r="M72" s="22">
        <f t="shared" si="47"/>
        <v>-14.333333333333345</v>
      </c>
      <c r="N72" s="22">
        <f t="shared" si="47"/>
        <v>-14.666666666666679</v>
      </c>
      <c r="O72" s="22">
        <f t="shared" si="47"/>
        <v>-15.000000000000012</v>
      </c>
      <c r="P72" s="22">
        <f t="shared" si="47"/>
        <v>-15.000000000000012</v>
      </c>
      <c r="Q72" s="66">
        <f>Q70+P72</f>
        <v>-15.000000000000012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</row>
    <row r="73" spans="1:29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-280</v>
      </c>
      <c r="C73" s="28">
        <f t="shared" si="48"/>
        <v>-280</v>
      </c>
      <c r="D73" s="28">
        <f t="shared" si="48"/>
        <v>-288</v>
      </c>
      <c r="E73" s="28">
        <f t="shared" si="48"/>
        <v>-296</v>
      </c>
      <c r="F73" s="28">
        <f t="shared" si="48"/>
        <v>-304</v>
      </c>
      <c r="G73" s="28">
        <f t="shared" si="48"/>
        <v>-312</v>
      </c>
      <c r="H73" s="28">
        <f t="shared" si="48"/>
        <v>-320</v>
      </c>
      <c r="I73" s="28">
        <f t="shared" si="48"/>
        <v>-320</v>
      </c>
      <c r="J73" s="28">
        <f t="shared" si="48"/>
        <v>-320</v>
      </c>
      <c r="K73" s="28">
        <f t="shared" si="48"/>
        <v>-328</v>
      </c>
      <c r="L73" s="28">
        <f t="shared" si="48"/>
        <v>-336</v>
      </c>
      <c r="M73" s="28">
        <f t="shared" si="48"/>
        <v>-344</v>
      </c>
      <c r="N73" s="28">
        <f t="shared" si="48"/>
        <v>-352</v>
      </c>
      <c r="O73" s="28">
        <f t="shared" si="48"/>
        <v>-360</v>
      </c>
      <c r="P73" s="28">
        <f t="shared" si="48"/>
        <v>-360</v>
      </c>
      <c r="Q73" s="28">
        <f t="shared" si="48"/>
        <v>-360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</row>
    <row r="74" spans="1:29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</row>
    <row r="75" spans="1:29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</row>
    <row r="76" spans="1:29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</row>
    <row r="77" spans="1:29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</row>
    <row r="78" spans="1:29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</row>
    <row r="79" spans="1:29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</row>
    <row r="80" spans="1:29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</row>
    <row r="81" spans="1:29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</row>
    <row r="82" spans="1:29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</row>
    <row r="83" spans="1:29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</row>
    <row r="84" spans="1:29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</row>
    <row r="85" spans="1:29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</row>
    <row r="86" spans="1:29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</row>
    <row r="87" spans="1:29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</row>
    <row r="88" spans="1:29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</row>
    <row r="89" spans="1:29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</row>
    <row r="90" spans="1:29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</row>
    <row r="91" spans="1:29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</row>
    <row r="92" spans="1:29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</row>
    <row r="93" spans="1:29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</row>
    <row r="94" spans="1:29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</row>
    <row r="95" spans="1:29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</row>
    <row r="96" spans="1:29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</row>
    <row r="97" spans="1:29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</row>
    <row r="98" spans="1:29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</row>
    <row r="99" spans="1:29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</row>
    <row r="100" spans="1:29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</row>
    <row r="101" spans="1:29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</row>
    <row r="102" spans="1:29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</row>
    <row r="103" spans="1:29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</row>
    <row r="104" spans="1:29" x14ac:dyDescent="0.2">
      <c r="A104" s="346"/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</row>
    <row r="105" spans="1:29" x14ac:dyDescent="0.2">
      <c r="A105" s="346"/>
      <c r="B105" s="349"/>
      <c r="C105" s="349"/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</row>
    <row r="106" spans="1:29" x14ac:dyDescent="0.2">
      <c r="A106" s="346"/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</row>
    <row r="107" spans="1:29" x14ac:dyDescent="0.2">
      <c r="A107" s="346"/>
      <c r="B107" s="349"/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</row>
    <row r="108" spans="1:29" x14ac:dyDescent="0.2"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</row>
    <row r="109" spans="1:29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</row>
    <row r="110" spans="1:29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</row>
    <row r="111" spans="1:29" x14ac:dyDescent="0.2"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</row>
    <row r="112" spans="1:29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</row>
    <row r="113" spans="19:29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</row>
    <row r="114" spans="19:29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</row>
    <row r="115" spans="19:29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</row>
    <row r="116" spans="19:29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</row>
    <row r="117" spans="19:29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</row>
    <row r="118" spans="19:29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</row>
    <row r="119" spans="19:29" x14ac:dyDescent="0.2"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</row>
    <row r="120" spans="19:29" x14ac:dyDescent="0.2"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</row>
    <row r="121" spans="19:29" x14ac:dyDescent="0.2"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</row>
    <row r="122" spans="19:29" x14ac:dyDescent="0.2"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</row>
    <row r="123" spans="19:29" x14ac:dyDescent="0.2"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</row>
    <row r="124" spans="19:29" x14ac:dyDescent="0.2"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</row>
    <row r="125" spans="19:29" x14ac:dyDescent="0.2"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</row>
    <row r="126" spans="19:29" x14ac:dyDescent="0.2"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</row>
    <row r="127" spans="19:29" x14ac:dyDescent="0.2"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</row>
    <row r="128" spans="19:29" x14ac:dyDescent="0.2"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</row>
    <row r="129" spans="19:29" x14ac:dyDescent="0.2"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</row>
    <row r="130" spans="19:29" x14ac:dyDescent="0.2"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</row>
    <row r="131" spans="19:29" x14ac:dyDescent="0.2"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</row>
    <row r="132" spans="19:29" x14ac:dyDescent="0.2"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</row>
    <row r="133" spans="19:29" x14ac:dyDescent="0.2"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</row>
    <row r="134" spans="19:29" x14ac:dyDescent="0.2"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</row>
    <row r="135" spans="19:29" x14ac:dyDescent="0.2"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</row>
    <row r="136" spans="19:29" x14ac:dyDescent="0.2"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</row>
    <row r="137" spans="19:29" x14ac:dyDescent="0.2"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</row>
    <row r="138" spans="19:29" x14ac:dyDescent="0.2"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</row>
    <row r="139" spans="19:29" x14ac:dyDescent="0.2"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</row>
    <row r="140" spans="19:29" x14ac:dyDescent="0.2"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</row>
    <row r="141" spans="19:29" x14ac:dyDescent="0.2"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</row>
    <row r="142" spans="19:29" x14ac:dyDescent="0.2"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</row>
    <row r="143" spans="19:29" x14ac:dyDescent="0.2"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</row>
    <row r="144" spans="19:29" x14ac:dyDescent="0.2"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</row>
    <row r="145" spans="19:29" x14ac:dyDescent="0.2"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</row>
    <row r="146" spans="19:29" x14ac:dyDescent="0.2"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</row>
    <row r="147" spans="19:29" x14ac:dyDescent="0.2"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</row>
    <row r="148" spans="19:29" x14ac:dyDescent="0.2"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</row>
    <row r="149" spans="19:29" x14ac:dyDescent="0.2"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</row>
    <row r="150" spans="19:29" x14ac:dyDescent="0.2"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</row>
    <row r="151" spans="19:29" x14ac:dyDescent="0.2"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</row>
    <row r="152" spans="19:29" x14ac:dyDescent="0.2"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</row>
    <row r="153" spans="19:29" x14ac:dyDescent="0.2"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</row>
    <row r="154" spans="19:29" x14ac:dyDescent="0.2"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</row>
    <row r="155" spans="19:29" x14ac:dyDescent="0.2"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</row>
    <row r="156" spans="19:29" x14ac:dyDescent="0.2"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</row>
    <row r="157" spans="19:29" x14ac:dyDescent="0.2"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</row>
    <row r="158" spans="19:29" x14ac:dyDescent="0.2"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</row>
    <row r="159" spans="19:29" x14ac:dyDescent="0.2"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</row>
    <row r="160" spans="19:29" x14ac:dyDescent="0.2"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</row>
    <row r="161" spans="19:29" x14ac:dyDescent="0.2"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</row>
    <row r="162" spans="19:29" x14ac:dyDescent="0.2"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</row>
    <row r="163" spans="19:29" x14ac:dyDescent="0.2"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</row>
    <row r="164" spans="19:29" x14ac:dyDescent="0.2"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</row>
    <row r="165" spans="19:29" x14ac:dyDescent="0.2"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</row>
    <row r="166" spans="19:29" x14ac:dyDescent="0.2"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</row>
    <row r="167" spans="19:29" x14ac:dyDescent="0.2"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</row>
    <row r="168" spans="19:29" x14ac:dyDescent="0.2"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</row>
    <row r="169" spans="19:29" x14ac:dyDescent="0.2"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</row>
    <row r="170" spans="19:29" x14ac:dyDescent="0.2"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</row>
    <row r="171" spans="19:29" x14ac:dyDescent="0.2"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</row>
    <row r="172" spans="19:29" x14ac:dyDescent="0.2"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</row>
    <row r="173" spans="19:29" x14ac:dyDescent="0.2"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</row>
    <row r="174" spans="19:29" x14ac:dyDescent="0.2"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</row>
    <row r="175" spans="19:29" x14ac:dyDescent="0.2"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</row>
    <row r="176" spans="19:29" x14ac:dyDescent="0.2"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</row>
    <row r="177" spans="19:29" x14ac:dyDescent="0.2"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</row>
    <row r="178" spans="19:29" x14ac:dyDescent="0.2"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</row>
    <row r="179" spans="19:29" x14ac:dyDescent="0.2"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</row>
    <row r="180" spans="19:29" x14ac:dyDescent="0.2"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</row>
    <row r="181" spans="19:29" x14ac:dyDescent="0.2"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</row>
    <row r="182" spans="19:29" x14ac:dyDescent="0.2"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</row>
    <row r="183" spans="19:29" x14ac:dyDescent="0.2"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</row>
    <row r="184" spans="19:29" x14ac:dyDescent="0.2"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</row>
    <row r="185" spans="19:29" x14ac:dyDescent="0.2"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</row>
    <row r="186" spans="19:29" x14ac:dyDescent="0.2"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</row>
    <row r="187" spans="19:29" x14ac:dyDescent="0.2"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</row>
    <row r="188" spans="19:29" x14ac:dyDescent="0.2"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</row>
    <row r="189" spans="19:29" x14ac:dyDescent="0.2"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</row>
    <row r="190" spans="19:29" x14ac:dyDescent="0.2"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</row>
    <row r="191" spans="19:29" x14ac:dyDescent="0.2"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</row>
    <row r="192" spans="19:29" x14ac:dyDescent="0.2">
      <c r="S192" s="346"/>
      <c r="T192" s="346"/>
      <c r="U192" s="346"/>
      <c r="V192" s="346"/>
      <c r="W192" s="346"/>
      <c r="X192" s="346"/>
      <c r="Y192" s="346"/>
      <c r="Z192" s="346"/>
      <c r="AA192" s="346"/>
      <c r="AB192" s="346"/>
      <c r="AC192" s="346"/>
    </row>
    <row r="193" spans="19:29" x14ac:dyDescent="0.2">
      <c r="S193" s="346"/>
      <c r="T193" s="346"/>
      <c r="U193" s="346"/>
      <c r="V193" s="346"/>
      <c r="W193" s="346"/>
      <c r="X193" s="346"/>
      <c r="Y193" s="346"/>
      <c r="Z193" s="346"/>
      <c r="AA193" s="346"/>
      <c r="AB193" s="346"/>
      <c r="AC193" s="346"/>
    </row>
    <row r="194" spans="19:29" x14ac:dyDescent="0.2"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</row>
    <row r="195" spans="19:29" x14ac:dyDescent="0.2">
      <c r="S195" s="346"/>
      <c r="T195" s="346"/>
      <c r="U195" s="346"/>
      <c r="V195" s="346"/>
      <c r="W195" s="346"/>
      <c r="X195" s="346"/>
      <c r="Y195" s="346"/>
      <c r="Z195" s="346"/>
      <c r="AA195" s="346"/>
      <c r="AB195" s="346"/>
      <c r="AC195" s="346"/>
    </row>
    <row r="196" spans="19:29" x14ac:dyDescent="0.2">
      <c r="S196" s="346"/>
      <c r="T196" s="346"/>
      <c r="U196" s="346"/>
      <c r="V196" s="346"/>
      <c r="W196" s="346"/>
      <c r="X196" s="346"/>
      <c r="Y196" s="346"/>
      <c r="Z196" s="346"/>
      <c r="AA196" s="346"/>
      <c r="AB196" s="346"/>
      <c r="AC196" s="346"/>
    </row>
    <row r="197" spans="19:29" x14ac:dyDescent="0.2">
      <c r="S197" s="346"/>
      <c r="T197" s="346"/>
      <c r="U197" s="346"/>
      <c r="V197" s="346"/>
      <c r="W197" s="346"/>
      <c r="X197" s="346"/>
      <c r="Y197" s="346"/>
      <c r="Z197" s="346"/>
      <c r="AA197" s="346"/>
      <c r="AB197" s="346"/>
      <c r="AC197" s="346"/>
    </row>
    <row r="198" spans="19:29" x14ac:dyDescent="0.2">
      <c r="S198" s="346"/>
      <c r="T198" s="346"/>
      <c r="U198" s="346"/>
      <c r="V198" s="346"/>
      <c r="W198" s="346"/>
      <c r="X198" s="346"/>
      <c r="Y198" s="346"/>
      <c r="Z198" s="346"/>
      <c r="AA198" s="346"/>
      <c r="AB198" s="346"/>
      <c r="AC198" s="346"/>
    </row>
    <row r="199" spans="19:29" x14ac:dyDescent="0.2">
      <c r="S199" s="346"/>
      <c r="T199" s="346"/>
      <c r="U199" s="346"/>
      <c r="V199" s="346"/>
      <c r="W199" s="346"/>
      <c r="X199" s="346"/>
      <c r="Y199" s="346"/>
      <c r="Z199" s="346"/>
      <c r="AA199" s="346"/>
      <c r="AB199" s="346"/>
      <c r="AC199" s="346"/>
    </row>
    <row r="200" spans="19:29" x14ac:dyDescent="0.2">
      <c r="S200" s="346"/>
      <c r="T200" s="346"/>
      <c r="U200" s="346"/>
      <c r="V200" s="346"/>
      <c r="W200" s="346"/>
      <c r="X200" s="346"/>
      <c r="Y200" s="346"/>
      <c r="Z200" s="346"/>
      <c r="AA200" s="346"/>
      <c r="AB200" s="346"/>
      <c r="AC200" s="346"/>
    </row>
    <row r="201" spans="19:29" x14ac:dyDescent="0.2">
      <c r="S201" s="346"/>
      <c r="T201" s="346"/>
      <c r="U201" s="346"/>
      <c r="V201" s="346"/>
      <c r="W201" s="346"/>
      <c r="X201" s="346"/>
      <c r="Y201" s="346"/>
      <c r="Z201" s="346"/>
      <c r="AA201" s="346"/>
      <c r="AB201" s="346"/>
      <c r="AC201" s="346"/>
    </row>
    <row r="202" spans="19:29" x14ac:dyDescent="0.2">
      <c r="S202" s="346"/>
      <c r="T202" s="346"/>
      <c r="U202" s="346"/>
      <c r="V202" s="346"/>
      <c r="W202" s="346"/>
      <c r="X202" s="346"/>
      <c r="Y202" s="346"/>
      <c r="Z202" s="346"/>
      <c r="AA202" s="346"/>
      <c r="AB202" s="346"/>
      <c r="AC202" s="346"/>
    </row>
    <row r="203" spans="19:29" x14ac:dyDescent="0.2">
      <c r="S203" s="346"/>
      <c r="T203" s="346"/>
      <c r="U203" s="346"/>
      <c r="V203" s="346"/>
      <c r="W203" s="346"/>
      <c r="X203" s="346"/>
      <c r="Y203" s="346"/>
      <c r="Z203" s="346"/>
      <c r="AA203" s="346"/>
      <c r="AB203" s="346"/>
      <c r="AC203" s="346"/>
    </row>
    <row r="204" spans="19:29" x14ac:dyDescent="0.2">
      <c r="S204" s="346"/>
      <c r="T204" s="346"/>
      <c r="U204" s="346"/>
      <c r="V204" s="346"/>
      <c r="W204" s="346"/>
      <c r="X204" s="346"/>
      <c r="Y204" s="346"/>
      <c r="Z204" s="346"/>
      <c r="AA204" s="346"/>
      <c r="AB204" s="346"/>
      <c r="AC204" s="346"/>
    </row>
    <row r="205" spans="19:29" x14ac:dyDescent="0.2">
      <c r="S205" s="346"/>
      <c r="T205" s="346"/>
      <c r="U205" s="346"/>
      <c r="V205" s="346"/>
      <c r="W205" s="346"/>
      <c r="X205" s="346"/>
      <c r="Y205" s="346"/>
      <c r="Z205" s="346"/>
      <c r="AA205" s="346"/>
      <c r="AB205" s="346"/>
      <c r="AC205" s="346"/>
    </row>
    <row r="206" spans="19:29" x14ac:dyDescent="0.2">
      <c r="S206" s="346"/>
      <c r="T206" s="346"/>
      <c r="U206" s="346"/>
      <c r="V206" s="346"/>
      <c r="W206" s="346"/>
      <c r="X206" s="346"/>
      <c r="Y206" s="346"/>
      <c r="Z206" s="346"/>
      <c r="AA206" s="346"/>
      <c r="AB206" s="346"/>
      <c r="AC206" s="346"/>
    </row>
    <row r="207" spans="19:29" x14ac:dyDescent="0.2">
      <c r="S207" s="346"/>
      <c r="T207" s="346"/>
      <c r="U207" s="346"/>
      <c r="V207" s="346"/>
      <c r="W207" s="346"/>
      <c r="X207" s="346"/>
      <c r="Y207" s="346"/>
      <c r="Z207" s="346"/>
      <c r="AA207" s="346"/>
      <c r="AB207" s="346"/>
      <c r="AC207" s="346"/>
    </row>
    <row r="208" spans="19:29" x14ac:dyDescent="0.2">
      <c r="S208" s="346"/>
      <c r="T208" s="346"/>
      <c r="U208" s="346"/>
      <c r="V208" s="346"/>
      <c r="W208" s="346"/>
      <c r="X208" s="346"/>
      <c r="Y208" s="346"/>
      <c r="Z208" s="346"/>
      <c r="AA208" s="346"/>
      <c r="AB208" s="346"/>
      <c r="AC208" s="346"/>
    </row>
    <row r="209" spans="19:29" x14ac:dyDescent="0.2">
      <c r="S209" s="346"/>
      <c r="T209" s="346"/>
      <c r="U209" s="346"/>
      <c r="V209" s="346"/>
      <c r="W209" s="346"/>
      <c r="X209" s="346"/>
      <c r="Y209" s="346"/>
      <c r="Z209" s="346"/>
      <c r="AA209" s="346"/>
      <c r="AB209" s="346"/>
      <c r="AC209" s="346"/>
    </row>
    <row r="210" spans="19:29" x14ac:dyDescent="0.2">
      <c r="S210" s="346"/>
      <c r="T210" s="346"/>
      <c r="U210" s="346"/>
      <c r="V210" s="346"/>
      <c r="W210" s="346"/>
      <c r="X210" s="346"/>
      <c r="Y210" s="346"/>
      <c r="Z210" s="346"/>
      <c r="AA210" s="346"/>
      <c r="AB210" s="346"/>
      <c r="AC210" s="346"/>
    </row>
    <row r="211" spans="19:29" x14ac:dyDescent="0.2">
      <c r="S211" s="346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</row>
    <row r="212" spans="19:29" x14ac:dyDescent="0.2">
      <c r="S212" s="346"/>
      <c r="T212" s="346"/>
      <c r="U212" s="346"/>
      <c r="V212" s="346"/>
      <c r="W212" s="346"/>
      <c r="X212" s="346"/>
      <c r="Y212" s="346"/>
      <c r="Z212" s="346"/>
      <c r="AA212" s="346"/>
      <c r="AB212" s="346"/>
      <c r="AC212" s="346"/>
    </row>
    <row r="213" spans="19:29" x14ac:dyDescent="0.2">
      <c r="S213" s="346"/>
      <c r="T213" s="346"/>
      <c r="U213" s="346"/>
      <c r="V213" s="346"/>
      <c r="W213" s="346"/>
      <c r="X213" s="346"/>
      <c r="Y213" s="346"/>
      <c r="Z213" s="346"/>
      <c r="AA213" s="346"/>
      <c r="AB213" s="346"/>
      <c r="AC213" s="346"/>
    </row>
    <row r="214" spans="19:29" x14ac:dyDescent="0.2"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</row>
    <row r="215" spans="19:29" x14ac:dyDescent="0.2">
      <c r="S215" s="346"/>
      <c r="T215" s="346"/>
      <c r="U215" s="346"/>
      <c r="V215" s="346"/>
      <c r="W215" s="346"/>
      <c r="X215" s="346"/>
      <c r="Y215" s="346"/>
      <c r="Z215" s="346"/>
      <c r="AA215" s="346"/>
      <c r="AB215" s="346"/>
      <c r="AC215" s="346"/>
    </row>
    <row r="216" spans="19:29" x14ac:dyDescent="0.2">
      <c r="S216" s="346"/>
      <c r="T216" s="346"/>
      <c r="U216" s="346"/>
      <c r="V216" s="346"/>
      <c r="W216" s="346"/>
      <c r="X216" s="346"/>
      <c r="Y216" s="346"/>
      <c r="Z216" s="346"/>
      <c r="AA216" s="346"/>
      <c r="AB216" s="346"/>
      <c r="AC216" s="346"/>
    </row>
    <row r="217" spans="19:29" x14ac:dyDescent="0.2"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</row>
    <row r="218" spans="19:29" x14ac:dyDescent="0.2">
      <c r="S218" s="346"/>
      <c r="T218" s="346"/>
      <c r="U218" s="346"/>
      <c r="V218" s="346"/>
      <c r="W218" s="346"/>
      <c r="X218" s="346"/>
      <c r="Y218" s="346"/>
      <c r="Z218" s="346"/>
      <c r="AA218" s="346"/>
      <c r="AB218" s="346"/>
      <c r="AC218" s="346"/>
    </row>
    <row r="219" spans="19:29" x14ac:dyDescent="0.2">
      <c r="S219" s="346"/>
      <c r="T219" s="346"/>
      <c r="U219" s="346"/>
      <c r="V219" s="346"/>
      <c r="W219" s="346"/>
      <c r="X219" s="346"/>
      <c r="Y219" s="346"/>
      <c r="Z219" s="346"/>
      <c r="AA219" s="346"/>
      <c r="AB219" s="346"/>
      <c r="AC219" s="346"/>
    </row>
    <row r="220" spans="19:29" x14ac:dyDescent="0.2">
      <c r="S220" s="346"/>
      <c r="T220" s="346"/>
      <c r="U220" s="346"/>
      <c r="V220" s="346"/>
      <c r="W220" s="346"/>
      <c r="X220" s="346"/>
      <c r="Y220" s="346"/>
      <c r="Z220" s="346"/>
      <c r="AA220" s="346"/>
      <c r="AB220" s="346"/>
      <c r="AC220" s="346"/>
    </row>
    <row r="221" spans="19:29" x14ac:dyDescent="0.2">
      <c r="S221" s="346"/>
      <c r="T221" s="346"/>
      <c r="U221" s="346"/>
      <c r="V221" s="346"/>
      <c r="W221" s="346"/>
      <c r="X221" s="346"/>
      <c r="Y221" s="346"/>
      <c r="Z221" s="346"/>
      <c r="AA221" s="346"/>
      <c r="AB221" s="346"/>
      <c r="AC221" s="346"/>
    </row>
    <row r="222" spans="19:29" x14ac:dyDescent="0.2">
      <c r="S222" s="346"/>
      <c r="T222" s="346"/>
      <c r="U222" s="346"/>
      <c r="V222" s="346"/>
      <c r="W222" s="346"/>
      <c r="X222" s="346"/>
      <c r="Y222" s="346"/>
      <c r="Z222" s="346"/>
      <c r="AA222" s="346"/>
      <c r="AB222" s="346"/>
      <c r="AC222" s="346"/>
    </row>
    <row r="223" spans="19:29" x14ac:dyDescent="0.2">
      <c r="S223" s="346"/>
      <c r="T223" s="346"/>
      <c r="U223" s="346"/>
      <c r="V223" s="346"/>
      <c r="W223" s="346"/>
      <c r="X223" s="346"/>
      <c r="Y223" s="346"/>
      <c r="Z223" s="346"/>
      <c r="AA223" s="346"/>
      <c r="AB223" s="346"/>
      <c r="AC223" s="346"/>
    </row>
    <row r="224" spans="19:29" x14ac:dyDescent="0.2">
      <c r="S224" s="346"/>
      <c r="T224" s="346"/>
      <c r="U224" s="346"/>
      <c r="V224" s="346"/>
      <c r="W224" s="346"/>
      <c r="X224" s="346"/>
      <c r="Y224" s="346"/>
      <c r="Z224" s="346"/>
      <c r="AA224" s="346"/>
      <c r="AB224" s="346"/>
      <c r="AC224" s="346"/>
    </row>
    <row r="225" spans="19:29" x14ac:dyDescent="0.2"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</row>
    <row r="226" spans="19:29" x14ac:dyDescent="0.2">
      <c r="S226" s="346"/>
      <c r="T226" s="346"/>
      <c r="U226" s="346"/>
      <c r="V226" s="346"/>
      <c r="W226" s="346"/>
      <c r="X226" s="346"/>
      <c r="Y226" s="346"/>
      <c r="Z226" s="346"/>
      <c r="AA226" s="346"/>
      <c r="AB226" s="346"/>
      <c r="AC226" s="346"/>
    </row>
    <row r="227" spans="19:29" x14ac:dyDescent="0.2">
      <c r="S227" s="346"/>
      <c r="T227" s="346"/>
      <c r="U227" s="346"/>
      <c r="V227" s="346"/>
      <c r="W227" s="346"/>
      <c r="X227" s="346"/>
      <c r="Y227" s="346"/>
      <c r="Z227" s="346"/>
      <c r="AA227" s="346"/>
      <c r="AB227" s="346"/>
      <c r="AC227" s="346"/>
    </row>
    <row r="228" spans="19:29" x14ac:dyDescent="0.2">
      <c r="S228" s="346"/>
      <c r="T228" s="346"/>
      <c r="U228" s="346"/>
      <c r="V228" s="346"/>
      <c r="W228" s="346"/>
      <c r="X228" s="346"/>
      <c r="Y228" s="346"/>
      <c r="Z228" s="346"/>
      <c r="AA228" s="346"/>
      <c r="AB228" s="346"/>
      <c r="AC228" s="346"/>
    </row>
    <row r="229" spans="19:29" x14ac:dyDescent="0.2">
      <c r="S229" s="346"/>
      <c r="T229" s="346"/>
      <c r="U229" s="346"/>
      <c r="V229" s="346"/>
      <c r="W229" s="346"/>
      <c r="X229" s="346"/>
      <c r="Y229" s="346"/>
      <c r="Z229" s="346"/>
      <c r="AA229" s="346"/>
      <c r="AB229" s="346"/>
      <c r="AC229" s="346"/>
    </row>
    <row r="230" spans="19:29" x14ac:dyDescent="0.2">
      <c r="S230" s="346"/>
      <c r="T230" s="346"/>
      <c r="U230" s="346"/>
      <c r="V230" s="346"/>
      <c r="W230" s="346"/>
      <c r="X230" s="346"/>
      <c r="Y230" s="346"/>
      <c r="Z230" s="346"/>
      <c r="AA230" s="346"/>
      <c r="AB230" s="346"/>
      <c r="AC230" s="346"/>
    </row>
    <row r="231" spans="19:29" x14ac:dyDescent="0.2">
      <c r="S231" s="346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</row>
    <row r="232" spans="19:29" x14ac:dyDescent="0.2">
      <c r="S232" s="346"/>
      <c r="T232" s="346"/>
      <c r="U232" s="346"/>
      <c r="V232" s="346"/>
      <c r="W232" s="346"/>
      <c r="X232" s="346"/>
      <c r="Y232" s="346"/>
      <c r="Z232" s="346"/>
      <c r="AA232" s="346"/>
      <c r="AB232" s="346"/>
      <c r="AC232" s="346"/>
    </row>
    <row r="233" spans="19:29" x14ac:dyDescent="0.2">
      <c r="S233" s="346"/>
      <c r="T233" s="346"/>
      <c r="U233" s="346"/>
      <c r="V233" s="346"/>
      <c r="W233" s="346"/>
      <c r="X233" s="346"/>
      <c r="Y233" s="346"/>
      <c r="Z233" s="346"/>
      <c r="AA233" s="346"/>
      <c r="AB233" s="346"/>
      <c r="AC233" s="346"/>
    </row>
    <row r="234" spans="19:29" x14ac:dyDescent="0.2">
      <c r="S234" s="346"/>
      <c r="T234" s="346"/>
      <c r="U234" s="346"/>
      <c r="V234" s="346"/>
      <c r="W234" s="346"/>
      <c r="X234" s="346"/>
      <c r="Y234" s="346"/>
      <c r="Z234" s="346"/>
      <c r="AA234" s="346"/>
      <c r="AB234" s="346"/>
      <c r="AC234" s="346"/>
    </row>
    <row r="235" spans="19:29" x14ac:dyDescent="0.2">
      <c r="S235" s="346"/>
      <c r="T235" s="346"/>
      <c r="U235" s="346"/>
      <c r="V235" s="346"/>
      <c r="W235" s="346"/>
      <c r="X235" s="346"/>
      <c r="Y235" s="346"/>
      <c r="Z235" s="346"/>
      <c r="AA235" s="346"/>
      <c r="AB235" s="346"/>
      <c r="AC235" s="346"/>
    </row>
    <row r="236" spans="19:29" x14ac:dyDescent="0.2">
      <c r="S236" s="346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</row>
    <row r="237" spans="19:29" x14ac:dyDescent="0.2">
      <c r="S237" s="346"/>
      <c r="T237" s="346"/>
      <c r="U237" s="346"/>
      <c r="V237" s="346"/>
      <c r="W237" s="346"/>
      <c r="X237" s="346"/>
      <c r="Y237" s="346"/>
      <c r="Z237" s="346"/>
      <c r="AA237" s="346"/>
      <c r="AB237" s="346"/>
      <c r="AC237" s="346"/>
    </row>
    <row r="238" spans="19:29" x14ac:dyDescent="0.2">
      <c r="S238" s="346"/>
      <c r="T238" s="346"/>
      <c r="U238" s="346"/>
      <c r="V238" s="346"/>
      <c r="W238" s="346"/>
      <c r="X238" s="346"/>
      <c r="Y238" s="346"/>
      <c r="Z238" s="346"/>
      <c r="AA238" s="346"/>
      <c r="AB238" s="346"/>
      <c r="AC238" s="346"/>
    </row>
    <row r="239" spans="19:29" x14ac:dyDescent="0.2">
      <c r="S239" s="346"/>
      <c r="T239" s="346"/>
      <c r="U239" s="346"/>
      <c r="V239" s="346"/>
      <c r="W239" s="346"/>
      <c r="X239" s="346"/>
      <c r="Y239" s="346"/>
      <c r="Z239" s="346"/>
      <c r="AA239" s="346"/>
      <c r="AB239" s="346"/>
      <c r="AC239" s="346"/>
    </row>
    <row r="240" spans="19:29" x14ac:dyDescent="0.2">
      <c r="S240" s="346"/>
      <c r="T240" s="346"/>
      <c r="U240" s="346"/>
      <c r="V240" s="346"/>
      <c r="W240" s="346"/>
      <c r="X240" s="346"/>
      <c r="Y240" s="346"/>
      <c r="Z240" s="346"/>
      <c r="AA240" s="346"/>
      <c r="AB240" s="346"/>
      <c r="AC240" s="346"/>
    </row>
    <row r="241" spans="19:29" x14ac:dyDescent="0.2">
      <c r="S241" s="346"/>
      <c r="T241" s="346"/>
      <c r="U241" s="346"/>
      <c r="V241" s="346"/>
      <c r="W241" s="346"/>
      <c r="X241" s="346"/>
      <c r="Y241" s="346"/>
      <c r="Z241" s="346"/>
      <c r="AA241" s="346"/>
      <c r="AB241" s="346"/>
      <c r="AC241" s="346"/>
    </row>
    <row r="242" spans="19:29" x14ac:dyDescent="0.2">
      <c r="S242" s="346"/>
      <c r="T242" s="346"/>
      <c r="U242" s="346"/>
      <c r="V242" s="346"/>
      <c r="W242" s="346"/>
      <c r="X242" s="346"/>
      <c r="Y242" s="346"/>
      <c r="Z242" s="346"/>
      <c r="AA242" s="346"/>
      <c r="AB242" s="346"/>
      <c r="AC242" s="346"/>
    </row>
    <row r="243" spans="19:29" x14ac:dyDescent="0.2">
      <c r="S243" s="346"/>
      <c r="T243" s="346"/>
      <c r="U243" s="346"/>
      <c r="V243" s="346"/>
      <c r="W243" s="346"/>
      <c r="X243" s="346"/>
      <c r="Y243" s="346"/>
      <c r="Z243" s="346"/>
      <c r="AA243" s="346"/>
      <c r="AB243" s="346"/>
      <c r="AC243" s="346"/>
    </row>
    <row r="244" spans="19:29" x14ac:dyDescent="0.2">
      <c r="S244" s="346"/>
      <c r="T244" s="346"/>
      <c r="U244" s="346"/>
      <c r="V244" s="346"/>
      <c r="W244" s="346"/>
      <c r="X244" s="346"/>
      <c r="Y244" s="346"/>
      <c r="Z244" s="346"/>
      <c r="AA244" s="346"/>
      <c r="AB244" s="346"/>
      <c r="AC244" s="346"/>
    </row>
    <row r="245" spans="19:29" x14ac:dyDescent="0.2">
      <c r="S245" s="346"/>
      <c r="T245" s="346"/>
      <c r="U245" s="346"/>
      <c r="V245" s="346"/>
      <c r="W245" s="346"/>
      <c r="X245" s="346"/>
      <c r="Y245" s="346"/>
      <c r="Z245" s="346"/>
      <c r="AA245" s="346"/>
      <c r="AB245" s="346"/>
      <c r="AC245" s="346"/>
    </row>
    <row r="246" spans="19:29" x14ac:dyDescent="0.2">
      <c r="S246" s="346"/>
      <c r="T246" s="346"/>
      <c r="U246" s="346"/>
      <c r="V246" s="346"/>
      <c r="W246" s="346"/>
      <c r="X246" s="346"/>
      <c r="Y246" s="346"/>
      <c r="Z246" s="346"/>
      <c r="AA246" s="346"/>
      <c r="AB246" s="346"/>
      <c r="AC246" s="346"/>
    </row>
    <row r="247" spans="19:29" x14ac:dyDescent="0.2">
      <c r="S247" s="346"/>
      <c r="T247" s="346"/>
      <c r="U247" s="346"/>
      <c r="V247" s="346"/>
      <c r="W247" s="346"/>
      <c r="X247" s="346"/>
      <c r="Y247" s="346"/>
      <c r="Z247" s="346"/>
      <c r="AA247" s="346"/>
      <c r="AB247" s="346"/>
      <c r="AC247" s="346"/>
    </row>
    <row r="248" spans="19:29" x14ac:dyDescent="0.2">
      <c r="S248" s="346"/>
      <c r="T248" s="346"/>
      <c r="U248" s="346"/>
      <c r="V248" s="346"/>
      <c r="W248" s="346"/>
      <c r="X248" s="346"/>
      <c r="Y248" s="346"/>
      <c r="Z248" s="346"/>
      <c r="AA248" s="346"/>
      <c r="AB248" s="346"/>
      <c r="AC248" s="346"/>
    </row>
    <row r="249" spans="19:29" x14ac:dyDescent="0.2">
      <c r="S249" s="346"/>
      <c r="T249" s="346"/>
      <c r="U249" s="346"/>
      <c r="V249" s="346"/>
      <c r="W249" s="346"/>
      <c r="X249" s="346"/>
      <c r="Y249" s="346"/>
      <c r="Z249" s="346"/>
      <c r="AA249" s="346"/>
      <c r="AB249" s="346"/>
      <c r="AC249" s="346"/>
    </row>
    <row r="250" spans="19:29" x14ac:dyDescent="0.2">
      <c r="S250" s="346"/>
      <c r="T250" s="346"/>
      <c r="U250" s="346"/>
      <c r="V250" s="346"/>
      <c r="W250" s="346"/>
      <c r="X250" s="346"/>
      <c r="Y250" s="346"/>
      <c r="Z250" s="346"/>
      <c r="AA250" s="346"/>
      <c r="AB250" s="346"/>
      <c r="AC250" s="346"/>
    </row>
    <row r="251" spans="19:29" x14ac:dyDescent="0.2">
      <c r="S251" s="346"/>
      <c r="T251" s="346"/>
      <c r="U251" s="346"/>
      <c r="V251" s="346"/>
      <c r="W251" s="346"/>
      <c r="X251" s="346"/>
      <c r="Y251" s="346"/>
      <c r="Z251" s="346"/>
      <c r="AA251" s="346"/>
      <c r="AB251" s="346"/>
      <c r="AC251" s="346"/>
    </row>
    <row r="252" spans="19:29" x14ac:dyDescent="0.2">
      <c r="S252" s="346"/>
      <c r="T252" s="346"/>
      <c r="U252" s="346"/>
      <c r="V252" s="346"/>
      <c r="W252" s="346"/>
      <c r="X252" s="346"/>
      <c r="Y252" s="346"/>
      <c r="Z252" s="346"/>
      <c r="AA252" s="346"/>
      <c r="AB252" s="346"/>
      <c r="AC252" s="346"/>
    </row>
    <row r="253" spans="19:29" x14ac:dyDescent="0.2">
      <c r="S253" s="346"/>
      <c r="T253" s="346"/>
      <c r="U253" s="346"/>
      <c r="V253" s="346"/>
      <c r="W253" s="346"/>
      <c r="X253" s="346"/>
      <c r="Y253" s="346"/>
      <c r="Z253" s="346"/>
      <c r="AA253" s="346"/>
      <c r="AB253" s="346"/>
      <c r="AC253" s="346"/>
    </row>
    <row r="254" spans="19:29" x14ac:dyDescent="0.2">
      <c r="S254" s="346"/>
      <c r="T254" s="346"/>
      <c r="U254" s="346"/>
      <c r="V254" s="346"/>
      <c r="W254" s="346"/>
      <c r="X254" s="346"/>
      <c r="Y254" s="346"/>
      <c r="Z254" s="346"/>
      <c r="AA254" s="346"/>
      <c r="AB254" s="346"/>
      <c r="AC254" s="346"/>
    </row>
    <row r="255" spans="19:29" x14ac:dyDescent="0.2">
      <c r="S255" s="346"/>
      <c r="T255" s="346"/>
      <c r="U255" s="346"/>
      <c r="V255" s="346"/>
      <c r="W255" s="346"/>
      <c r="X255" s="346"/>
      <c r="Y255" s="346"/>
      <c r="Z255" s="346"/>
      <c r="AA255" s="346"/>
      <c r="AB255" s="346"/>
      <c r="AC255" s="346"/>
    </row>
    <row r="256" spans="19:29" x14ac:dyDescent="0.2">
      <c r="S256" s="346"/>
      <c r="T256" s="346"/>
      <c r="U256" s="346"/>
      <c r="V256" s="346"/>
      <c r="W256" s="346"/>
      <c r="X256" s="346"/>
      <c r="Y256" s="346"/>
      <c r="Z256" s="346"/>
      <c r="AA256" s="346"/>
      <c r="AB256" s="346"/>
      <c r="AC256" s="346"/>
    </row>
    <row r="257" spans="19:29" x14ac:dyDescent="0.2">
      <c r="S257" s="346"/>
      <c r="T257" s="346"/>
      <c r="U257" s="346"/>
      <c r="V257" s="346"/>
      <c r="W257" s="346"/>
      <c r="X257" s="346"/>
      <c r="Y257" s="346"/>
      <c r="Z257" s="346"/>
      <c r="AA257" s="346"/>
      <c r="AB257" s="346"/>
      <c r="AC257" s="346"/>
    </row>
    <row r="258" spans="19:29" x14ac:dyDescent="0.2">
      <c r="S258" s="346"/>
      <c r="T258" s="346"/>
      <c r="U258" s="346"/>
      <c r="V258" s="346"/>
      <c r="W258" s="346"/>
      <c r="X258" s="346"/>
      <c r="Y258" s="346"/>
      <c r="Z258" s="346"/>
      <c r="AA258" s="346"/>
      <c r="AB258" s="346"/>
      <c r="AC258" s="346"/>
    </row>
    <row r="259" spans="19:29" x14ac:dyDescent="0.2">
      <c r="S259" s="346"/>
      <c r="T259" s="346"/>
      <c r="U259" s="346"/>
      <c r="V259" s="346"/>
      <c r="W259" s="346"/>
      <c r="X259" s="346"/>
      <c r="Y259" s="346"/>
      <c r="Z259" s="346"/>
      <c r="AA259" s="346"/>
      <c r="AB259" s="346"/>
      <c r="AC259" s="346"/>
    </row>
    <row r="260" spans="19:29" x14ac:dyDescent="0.2">
      <c r="S260" s="346"/>
      <c r="T260" s="346"/>
      <c r="U260" s="346"/>
      <c r="V260" s="346"/>
      <c r="W260" s="346"/>
      <c r="X260" s="346"/>
      <c r="Y260" s="346"/>
      <c r="Z260" s="346"/>
      <c r="AA260" s="346"/>
      <c r="AB260" s="346"/>
      <c r="AC260" s="346"/>
    </row>
    <row r="261" spans="19:29" x14ac:dyDescent="0.2">
      <c r="S261" s="346"/>
      <c r="T261" s="346"/>
      <c r="U261" s="346"/>
      <c r="V261" s="346"/>
      <c r="W261" s="346"/>
      <c r="X261" s="346"/>
      <c r="Y261" s="346"/>
      <c r="Z261" s="346"/>
      <c r="AA261" s="346"/>
      <c r="AB261" s="346"/>
      <c r="AC261" s="346"/>
    </row>
    <row r="262" spans="19:29" x14ac:dyDescent="0.2">
      <c r="S262" s="346"/>
      <c r="T262" s="346"/>
      <c r="U262" s="346"/>
      <c r="V262" s="346"/>
      <c r="W262" s="346"/>
      <c r="X262" s="346"/>
      <c r="Y262" s="346"/>
      <c r="Z262" s="346"/>
      <c r="AA262" s="346"/>
      <c r="AB262" s="346"/>
      <c r="AC262" s="346"/>
    </row>
    <row r="263" spans="19:29" x14ac:dyDescent="0.2">
      <c r="S263" s="346"/>
      <c r="T263" s="346"/>
      <c r="U263" s="346"/>
      <c r="V263" s="346"/>
      <c r="W263" s="346"/>
      <c r="X263" s="346"/>
      <c r="Y263" s="346"/>
      <c r="Z263" s="346"/>
      <c r="AA263" s="346"/>
      <c r="AB263" s="346"/>
      <c r="AC263" s="346"/>
    </row>
    <row r="264" spans="19:29" x14ac:dyDescent="0.2">
      <c r="S264" s="346"/>
      <c r="T264" s="346"/>
      <c r="U264" s="346"/>
      <c r="V264" s="346"/>
      <c r="W264" s="346"/>
      <c r="X264" s="346"/>
      <c r="Y264" s="346"/>
      <c r="Z264" s="346"/>
      <c r="AA264" s="346"/>
      <c r="AB264" s="346"/>
      <c r="AC264" s="346"/>
    </row>
    <row r="265" spans="19:29" x14ac:dyDescent="0.2">
      <c r="S265" s="346"/>
      <c r="T265" s="346"/>
      <c r="U265" s="346"/>
      <c r="V265" s="346"/>
      <c r="W265" s="346"/>
      <c r="X265" s="346"/>
      <c r="Y265" s="346"/>
      <c r="Z265" s="346"/>
      <c r="AA265" s="346"/>
      <c r="AB265" s="346"/>
      <c r="AC265" s="346"/>
    </row>
    <row r="266" spans="19:29" x14ac:dyDescent="0.2">
      <c r="S266" s="346"/>
      <c r="T266" s="346"/>
      <c r="U266" s="346"/>
      <c r="V266" s="346"/>
      <c r="W266" s="346"/>
      <c r="X266" s="346"/>
      <c r="Y266" s="346"/>
      <c r="Z266" s="346"/>
      <c r="AA266" s="346"/>
      <c r="AB266" s="346"/>
      <c r="AC266" s="346"/>
    </row>
    <row r="267" spans="19:29" x14ac:dyDescent="0.2">
      <c r="S267" s="346"/>
      <c r="T267" s="346"/>
      <c r="U267" s="346"/>
      <c r="V267" s="346"/>
      <c r="W267" s="346"/>
      <c r="X267" s="346"/>
      <c r="Y267" s="346"/>
      <c r="Z267" s="346"/>
      <c r="AA267" s="346"/>
      <c r="AB267" s="346"/>
      <c r="AC267" s="346"/>
    </row>
    <row r="268" spans="19:29" x14ac:dyDescent="0.2">
      <c r="S268" s="346"/>
      <c r="T268" s="346"/>
      <c r="U268" s="346"/>
      <c r="V268" s="346"/>
      <c r="W268" s="346"/>
      <c r="X268" s="346"/>
      <c r="Y268" s="346"/>
      <c r="Z268" s="346"/>
      <c r="AA268" s="346"/>
      <c r="AB268" s="346"/>
      <c r="AC268" s="346"/>
    </row>
    <row r="269" spans="19:29" x14ac:dyDescent="0.2">
      <c r="S269" s="346"/>
      <c r="T269" s="346"/>
      <c r="U269" s="346"/>
      <c r="V269" s="346"/>
      <c r="W269" s="346"/>
      <c r="X269" s="346"/>
      <c r="Y269" s="346"/>
      <c r="Z269" s="346"/>
      <c r="AA269" s="346"/>
      <c r="AB269" s="346"/>
      <c r="AC269" s="346"/>
    </row>
    <row r="270" spans="19:29" x14ac:dyDescent="0.2">
      <c r="S270" s="346"/>
      <c r="T270" s="346"/>
      <c r="U270" s="346"/>
      <c r="V270" s="346"/>
      <c r="W270" s="346"/>
      <c r="X270" s="346"/>
      <c r="Y270" s="346"/>
      <c r="Z270" s="346"/>
      <c r="AA270" s="346"/>
      <c r="AB270" s="346"/>
      <c r="AC270" s="346"/>
    </row>
    <row r="271" spans="19:29" x14ac:dyDescent="0.2">
      <c r="S271" s="346"/>
      <c r="T271" s="346"/>
      <c r="U271" s="346"/>
      <c r="V271" s="346"/>
      <c r="W271" s="346"/>
      <c r="X271" s="346"/>
      <c r="Y271" s="346"/>
      <c r="Z271" s="346"/>
      <c r="AA271" s="346"/>
      <c r="AB271" s="346"/>
      <c r="AC271" s="346"/>
    </row>
    <row r="272" spans="19:29" x14ac:dyDescent="0.2">
      <c r="S272" s="346"/>
      <c r="T272" s="346"/>
      <c r="U272" s="346"/>
      <c r="V272" s="346"/>
      <c r="W272" s="346"/>
      <c r="X272" s="346"/>
      <c r="Y272" s="346"/>
      <c r="Z272" s="346"/>
      <c r="AA272" s="346"/>
      <c r="AB272" s="346"/>
      <c r="AC272" s="346"/>
    </row>
    <row r="273" spans="19:29" x14ac:dyDescent="0.2">
      <c r="S273" s="346"/>
      <c r="T273" s="346"/>
      <c r="U273" s="346"/>
      <c r="V273" s="346"/>
      <c r="W273" s="346"/>
      <c r="X273" s="346"/>
      <c r="Y273" s="346"/>
      <c r="Z273" s="346"/>
      <c r="AA273" s="346"/>
      <c r="AB273" s="346"/>
      <c r="AC273" s="346"/>
    </row>
    <row r="274" spans="19:29" x14ac:dyDescent="0.2">
      <c r="S274" s="346"/>
      <c r="T274" s="346"/>
      <c r="U274" s="346"/>
      <c r="V274" s="346"/>
      <c r="W274" s="346"/>
      <c r="X274" s="346"/>
      <c r="Y274" s="346"/>
      <c r="Z274" s="346"/>
      <c r="AA274" s="346"/>
      <c r="AB274" s="346"/>
      <c r="AC274" s="346"/>
    </row>
    <row r="275" spans="19:29" x14ac:dyDescent="0.2">
      <c r="S275" s="346"/>
      <c r="T275" s="346"/>
      <c r="U275" s="346"/>
      <c r="V275" s="346"/>
      <c r="W275" s="346"/>
      <c r="X275" s="346"/>
      <c r="Y275" s="346"/>
      <c r="Z275" s="346"/>
      <c r="AA275" s="346"/>
      <c r="AB275" s="346"/>
      <c r="AC275" s="346"/>
    </row>
    <row r="276" spans="19:29" x14ac:dyDescent="0.2">
      <c r="S276" s="346"/>
      <c r="T276" s="346"/>
      <c r="U276" s="346"/>
      <c r="V276" s="346"/>
      <c r="W276" s="346"/>
      <c r="X276" s="346"/>
      <c r="Y276" s="346"/>
      <c r="Z276" s="346"/>
      <c r="AA276" s="346"/>
      <c r="AB276" s="346"/>
      <c r="AC276" s="346"/>
    </row>
    <row r="277" spans="19:29" x14ac:dyDescent="0.2">
      <c r="S277" s="346"/>
      <c r="T277" s="346"/>
      <c r="U277" s="346"/>
      <c r="V277" s="346"/>
      <c r="W277" s="346"/>
      <c r="X277" s="346"/>
      <c r="Y277" s="346"/>
      <c r="Z277" s="346"/>
      <c r="AA277" s="346"/>
      <c r="AB277" s="346"/>
      <c r="AC277" s="346"/>
    </row>
    <row r="278" spans="19:29" x14ac:dyDescent="0.2">
      <c r="S278" s="346"/>
      <c r="T278" s="346"/>
      <c r="U278" s="346"/>
      <c r="V278" s="346"/>
      <c r="W278" s="346"/>
      <c r="X278" s="346"/>
      <c r="Y278" s="346"/>
      <c r="Z278" s="346"/>
      <c r="AA278" s="346"/>
      <c r="AB278" s="346"/>
      <c r="AC278" s="346"/>
    </row>
    <row r="279" spans="19:29" x14ac:dyDescent="0.2">
      <c r="S279" s="346"/>
      <c r="T279" s="346"/>
      <c r="U279" s="346"/>
      <c r="V279" s="346"/>
      <c r="W279" s="346"/>
      <c r="X279" s="346"/>
      <c r="Y279" s="346"/>
      <c r="Z279" s="346"/>
      <c r="AA279" s="346"/>
      <c r="AB279" s="346"/>
      <c r="AC279" s="346"/>
    </row>
    <row r="280" spans="19:29" x14ac:dyDescent="0.2">
      <c r="S280" s="346"/>
      <c r="T280" s="346"/>
      <c r="U280" s="346"/>
      <c r="V280" s="346"/>
      <c r="W280" s="346"/>
      <c r="X280" s="346"/>
      <c r="Y280" s="346"/>
      <c r="Z280" s="346"/>
      <c r="AA280" s="346"/>
      <c r="AB280" s="346"/>
      <c r="AC280" s="346"/>
    </row>
    <row r="281" spans="19:29" x14ac:dyDescent="0.2">
      <c r="S281" s="346"/>
      <c r="T281" s="346"/>
      <c r="U281" s="346"/>
      <c r="V281" s="346"/>
      <c r="W281" s="346"/>
      <c r="X281" s="346"/>
      <c r="Y281" s="346"/>
      <c r="Z281" s="346"/>
      <c r="AA281" s="346"/>
      <c r="AB281" s="346"/>
      <c r="AC281" s="346"/>
    </row>
    <row r="282" spans="19:29" x14ac:dyDescent="0.2">
      <c r="S282" s="346"/>
      <c r="T282" s="346"/>
      <c r="U282" s="346"/>
      <c r="V282" s="346"/>
      <c r="W282" s="346"/>
      <c r="X282" s="346"/>
      <c r="Y282" s="346"/>
      <c r="Z282" s="346"/>
      <c r="AA282" s="346"/>
      <c r="AB282" s="346"/>
      <c r="AC282" s="346"/>
    </row>
    <row r="283" spans="19:29" x14ac:dyDescent="0.2">
      <c r="S283" s="346"/>
      <c r="T283" s="346"/>
      <c r="U283" s="346"/>
      <c r="V283" s="346"/>
      <c r="W283" s="346"/>
      <c r="X283" s="346"/>
      <c r="Y283" s="346"/>
      <c r="Z283" s="346"/>
      <c r="AA283" s="346"/>
      <c r="AB283" s="346"/>
      <c r="AC283" s="346"/>
    </row>
    <row r="284" spans="19:29" x14ac:dyDescent="0.2">
      <c r="S284" s="346"/>
      <c r="T284" s="346"/>
      <c r="U284" s="346"/>
      <c r="V284" s="346"/>
      <c r="W284" s="346"/>
      <c r="X284" s="346"/>
      <c r="Y284" s="346"/>
      <c r="Z284" s="346"/>
      <c r="AA284" s="346"/>
      <c r="AB284" s="346"/>
      <c r="AC284" s="346"/>
    </row>
    <row r="285" spans="19:29" x14ac:dyDescent="0.2">
      <c r="S285" s="346"/>
      <c r="T285" s="346"/>
      <c r="U285" s="346"/>
      <c r="V285" s="346"/>
      <c r="W285" s="346"/>
      <c r="X285" s="346"/>
      <c r="Y285" s="346"/>
      <c r="Z285" s="346"/>
      <c r="AA285" s="346"/>
      <c r="AB285" s="346"/>
      <c r="AC285" s="346"/>
    </row>
    <row r="286" spans="19:29" x14ac:dyDescent="0.2">
      <c r="S286" s="346"/>
      <c r="T286" s="346"/>
      <c r="U286" s="346"/>
      <c r="V286" s="346"/>
      <c r="W286" s="346"/>
      <c r="X286" s="346"/>
      <c r="Y286" s="346"/>
      <c r="Z286" s="346"/>
      <c r="AA286" s="346"/>
      <c r="AB286" s="346"/>
      <c r="AC286" s="346"/>
    </row>
    <row r="287" spans="19:29" x14ac:dyDescent="0.2">
      <c r="S287" s="346"/>
      <c r="T287" s="346"/>
      <c r="U287" s="346"/>
      <c r="V287" s="346"/>
      <c r="W287" s="346"/>
      <c r="X287" s="346"/>
      <c r="Y287" s="346"/>
      <c r="Z287" s="346"/>
      <c r="AA287" s="346"/>
      <c r="AB287" s="346"/>
      <c r="AC287" s="346"/>
    </row>
    <row r="288" spans="19:29" x14ac:dyDescent="0.2">
      <c r="S288" s="346"/>
      <c r="T288" s="346"/>
      <c r="U288" s="346"/>
      <c r="V288" s="346"/>
      <c r="W288" s="346"/>
      <c r="X288" s="346"/>
      <c r="Y288" s="346"/>
      <c r="Z288" s="346"/>
      <c r="AA288" s="346"/>
      <c r="AB288" s="346"/>
      <c r="AC288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2"/>
  <dimension ref="A1:R79"/>
  <sheetViews>
    <sheetView workbookViewId="0">
      <selection activeCell="B16" sqref="B16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Oktalt!I1</f>
        <v>8</v>
      </c>
      <c r="J1" s="13"/>
      <c r="K1" s="4" t="s">
        <v>81</v>
      </c>
      <c r="L1" s="65">
        <f>Oktalt!L1</f>
        <v>7</v>
      </c>
      <c r="M1" s="65">
        <f>Oktalt!M1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tr">
        <f>Oktalt!B2</f>
        <v>Referat Personal</v>
      </c>
      <c r="C2" s="34"/>
      <c r="D2" s="35"/>
      <c r="E2" s="2"/>
      <c r="F2" s="2"/>
      <c r="H2" s="4" t="s">
        <v>4</v>
      </c>
      <c r="I2" s="64">
        <f>Oktalt!I2</f>
        <v>10</v>
      </c>
      <c r="J2" s="2"/>
      <c r="K2" s="41" t="s">
        <v>5</v>
      </c>
      <c r="L2" s="69">
        <f>Oktalt!L2</f>
        <v>0.3</v>
      </c>
      <c r="N2" s="8"/>
      <c r="O2" s="43" t="s">
        <v>6</v>
      </c>
      <c r="P2" s="52">
        <f>Oktalt!Q73</f>
        <v>-674.15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Oktalt!B3</f>
        <v xml:space="preserve">Max </v>
      </c>
      <c r="C3" s="34"/>
      <c r="D3" s="36"/>
      <c r="E3" s="2"/>
      <c r="F3" s="2"/>
      <c r="H3" s="4" t="s">
        <v>8</v>
      </c>
      <c r="I3" s="121">
        <f>Oktalt!I3</f>
        <v>20</v>
      </c>
      <c r="J3" s="3"/>
      <c r="K3" s="41" t="s">
        <v>9</v>
      </c>
      <c r="L3" s="69">
        <f>Oktalt!L3</f>
        <v>0.45</v>
      </c>
      <c r="N3" s="8"/>
      <c r="O3" s="43" t="s">
        <v>10</v>
      </c>
      <c r="P3" s="10">
        <f>SIGN(L9)*(DAY(L10)*24+HOUR(L10)+MINUTE(L10)/100)</f>
        <v>-512.4</v>
      </c>
    </row>
    <row r="4" spans="1:17" ht="16.149999999999999" customHeight="1" thickTop="1" thickBot="1" x14ac:dyDescent="0.25">
      <c r="A4" t="s">
        <v>11</v>
      </c>
      <c r="B4" s="51" t="s">
        <v>68</v>
      </c>
      <c r="C4" s="50"/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49">
        <f>Oktalt!B5</f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-680.4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DATE(B5,11,1)</f>
        <v>45597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8">
        <f>ABS(P2)</f>
        <v>674.15</v>
      </c>
      <c r="J9" s="125">
        <f>TIME(INT(L1),(L1-INT(L1))*100,0)</f>
        <v>0.29166666666666669</v>
      </c>
      <c r="K9" s="126">
        <f>SUM(B36:P36)+SUM(B68:Q68)</f>
        <v>6.7326388888888893</v>
      </c>
      <c r="L9" s="127">
        <f>K9+I10</f>
        <v>-21.361111111111111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-28.361111111111107</v>
      </c>
      <c r="Q9" s="47">
        <f>ABS(P2)</f>
        <v>674.15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-28.09375</v>
      </c>
      <c r="J10" s="101">
        <f>TIME(INT(M1),(M1-INT(M1))*100,0)</f>
        <v>0.83333333333333337</v>
      </c>
      <c r="K10" s="100">
        <f>ABS(K9)</f>
        <v>6.7326388888888893</v>
      </c>
      <c r="L10" s="102">
        <f>ABS(L9)</f>
        <v>21.361111111111111</v>
      </c>
      <c r="M10" s="110" t="e">
        <f>#REF!</f>
        <v>#REF!</v>
      </c>
      <c r="N10" s="112" t="e">
        <f>Q54</f>
        <v>#REF!</v>
      </c>
      <c r="O10" s="111">
        <f>ABS(P10)</f>
        <v>28.361111111111107</v>
      </c>
      <c r="P10" s="1">
        <f>IF(P9&gt;O9,O9,P9)</f>
        <v>-28.361111111111107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45597</v>
      </c>
      <c r="C11" s="16">
        <f t="shared" si="0"/>
        <v>45598</v>
      </c>
      <c r="D11" s="16">
        <f t="shared" si="0"/>
        <v>45599</v>
      </c>
      <c r="E11" s="16">
        <f t="shared" si="0"/>
        <v>45600</v>
      </c>
      <c r="F11" s="16">
        <f t="shared" si="0"/>
        <v>45601</v>
      </c>
      <c r="G11" s="16">
        <f t="shared" si="0"/>
        <v>45602</v>
      </c>
      <c r="H11" s="16">
        <f t="shared" si="0"/>
        <v>45603</v>
      </c>
      <c r="I11" s="16">
        <f t="shared" si="0"/>
        <v>45604</v>
      </c>
      <c r="J11" s="16">
        <f t="shared" si="0"/>
        <v>45605</v>
      </c>
      <c r="K11" s="16">
        <f t="shared" si="0"/>
        <v>45606</v>
      </c>
      <c r="L11" s="16">
        <f t="shared" si="0"/>
        <v>45607</v>
      </c>
      <c r="M11" s="16">
        <f t="shared" si="0"/>
        <v>45608</v>
      </c>
      <c r="N11" s="16">
        <f t="shared" si="0"/>
        <v>45609</v>
      </c>
      <c r="O11" s="16">
        <f t="shared" si="0"/>
        <v>45610</v>
      </c>
      <c r="P11" s="16">
        <f t="shared" si="0"/>
        <v>45611</v>
      </c>
      <c r="Q11" s="2"/>
    </row>
    <row r="12" spans="1:17" ht="16.149999999999999" customHeight="1" thickBot="1" x14ac:dyDescent="0.25">
      <c r="A12" s="6" t="s">
        <v>18</v>
      </c>
      <c r="B12" s="45">
        <f>B11</f>
        <v>45597</v>
      </c>
      <c r="C12" s="45">
        <f t="shared" ref="C12:P12" si="1">C11</f>
        <v>45598</v>
      </c>
      <c r="D12" s="45">
        <f t="shared" si="1"/>
        <v>45599</v>
      </c>
      <c r="E12" s="45">
        <f t="shared" si="1"/>
        <v>45600</v>
      </c>
      <c r="F12" s="45">
        <f t="shared" si="1"/>
        <v>45601</v>
      </c>
      <c r="G12" s="45">
        <f t="shared" si="1"/>
        <v>45602</v>
      </c>
      <c r="H12" s="45">
        <f t="shared" si="1"/>
        <v>45603</v>
      </c>
      <c r="I12" s="45">
        <f t="shared" si="1"/>
        <v>45604</v>
      </c>
      <c r="J12" s="45">
        <f t="shared" si="1"/>
        <v>45605</v>
      </c>
      <c r="K12" s="45">
        <f t="shared" si="1"/>
        <v>45606</v>
      </c>
      <c r="L12" s="45">
        <f t="shared" si="1"/>
        <v>45607</v>
      </c>
      <c r="M12" s="45">
        <f t="shared" si="1"/>
        <v>45608</v>
      </c>
      <c r="N12" s="45">
        <f t="shared" si="1"/>
        <v>45609</v>
      </c>
      <c r="O12" s="45">
        <f t="shared" si="1"/>
        <v>45610</v>
      </c>
      <c r="P12" s="45">
        <f t="shared" si="1"/>
        <v>45611</v>
      </c>
      <c r="Q12" s="2"/>
    </row>
    <row r="13" spans="1:17" ht="16.149999999999999" customHeight="1" x14ac:dyDescent="0.2">
      <c r="A13" s="6" t="s">
        <v>19</v>
      </c>
      <c r="B13" s="29"/>
      <c r="C13" s="29"/>
      <c r="D13" s="29"/>
      <c r="E13" s="29">
        <v>7.1</v>
      </c>
      <c r="F13" s="29">
        <v>7.15</v>
      </c>
      <c r="G13" s="29">
        <v>7.1</v>
      </c>
      <c r="H13" s="29">
        <v>7.1</v>
      </c>
      <c r="I13" s="29">
        <v>7.15</v>
      </c>
      <c r="J13" s="29"/>
      <c r="K13" s="29"/>
      <c r="L13" s="29">
        <v>7.2</v>
      </c>
      <c r="M13" s="29">
        <v>7.1</v>
      </c>
      <c r="N13" s="29">
        <v>7.15</v>
      </c>
      <c r="O13" s="29">
        <v>7.15</v>
      </c>
      <c r="P13" s="29">
        <v>7.15</v>
      </c>
      <c r="Q13" s="6"/>
    </row>
    <row r="14" spans="1:17" ht="16.149999999999999" customHeight="1" x14ac:dyDescent="0.2">
      <c r="A14" s="6" t="s">
        <v>20</v>
      </c>
      <c r="B14" s="29"/>
      <c r="C14" s="29"/>
      <c r="D14" s="29"/>
      <c r="E14" s="29">
        <v>15.5</v>
      </c>
      <c r="F14" s="29">
        <v>13.15</v>
      </c>
      <c r="G14" s="29">
        <v>15.5</v>
      </c>
      <c r="H14" s="29">
        <v>15.55</v>
      </c>
      <c r="I14" s="29">
        <v>13.15</v>
      </c>
      <c r="J14" s="29"/>
      <c r="K14" s="29"/>
      <c r="L14" s="29">
        <v>15.4</v>
      </c>
      <c r="M14" s="29">
        <v>16.149999999999999</v>
      </c>
      <c r="N14" s="29">
        <v>17.45</v>
      </c>
      <c r="O14" s="29">
        <v>17.149999999999999</v>
      </c>
      <c r="P14" s="29">
        <v>13.15</v>
      </c>
      <c r="Q14" s="2"/>
    </row>
    <row r="15" spans="1:17" ht="16.149999999999999" customHeight="1" x14ac:dyDescent="0.2">
      <c r="A15" s="6" t="s">
        <v>21</v>
      </c>
      <c r="B15" s="68">
        <f t="shared" ref="B15:F15" si="2">IF(AND(B19&gt;0,OR(LEFT(B16,1)="U",LEFT(B16,1)="A",LEFT(B16,1)="K",LEFT(B16,1)="D",LEFT(B16,3)="mKK")),$I$1,0)</f>
        <v>0</v>
      </c>
      <c r="C15" s="68">
        <f t="shared" si="2"/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2"/>
    </row>
    <row r="16" spans="1:17" ht="16.149999999999999" customHeight="1" x14ac:dyDescent="0.2">
      <c r="A16" s="6" t="s">
        <v>22</v>
      </c>
      <c r="B16" s="30" t="s">
        <v>84</v>
      </c>
      <c r="C16" s="30"/>
      <c r="D16" s="30"/>
      <c r="E16" s="30"/>
      <c r="F16" s="30" t="s">
        <v>84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>
        <v>0.3</v>
      </c>
      <c r="F17" s="29">
        <v>0</v>
      </c>
      <c r="G17" s="29">
        <v>0.3</v>
      </c>
      <c r="H17" s="29">
        <v>0.3</v>
      </c>
      <c r="I17" s="29">
        <v>0</v>
      </c>
      <c r="J17" s="29"/>
      <c r="K17" s="29"/>
      <c r="L17" s="29">
        <v>0.3</v>
      </c>
      <c r="M17" s="29">
        <v>0.3</v>
      </c>
      <c r="N17" s="29">
        <v>0.3</v>
      </c>
      <c r="O17" s="29">
        <v>0.3</v>
      </c>
      <c r="P17" s="29">
        <v>0</v>
      </c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0</v>
      </c>
      <c r="D19" s="18">
        <f t="shared" si="3"/>
        <v>0</v>
      </c>
      <c r="E19" s="18">
        <f t="shared" si="3"/>
        <v>8</v>
      </c>
      <c r="F19" s="18">
        <f t="shared" si="3"/>
        <v>8</v>
      </c>
      <c r="G19" s="18">
        <f t="shared" si="3"/>
        <v>8</v>
      </c>
      <c r="H19" s="18">
        <f t="shared" si="3"/>
        <v>8</v>
      </c>
      <c r="I19" s="18">
        <f t="shared" si="3"/>
        <v>8</v>
      </c>
      <c r="J19" s="18">
        <f t="shared" si="3"/>
        <v>0</v>
      </c>
      <c r="K19" s="18">
        <f t="shared" si="3"/>
        <v>0</v>
      </c>
      <c r="L19" s="18">
        <f t="shared" si="3"/>
        <v>8</v>
      </c>
      <c r="M19" s="18">
        <f t="shared" si="3"/>
        <v>8</v>
      </c>
      <c r="N19" s="18">
        <f t="shared" si="3"/>
        <v>8</v>
      </c>
      <c r="O19" s="18">
        <f t="shared" si="3"/>
        <v>8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</v>
      </c>
      <c r="E23" s="20">
        <f t="shared" si="7"/>
        <v>0.2986111111111111</v>
      </c>
      <c r="F23" s="21">
        <f t="shared" si="7"/>
        <v>0.30208333333333331</v>
      </c>
      <c r="G23" s="20">
        <f t="shared" si="7"/>
        <v>0.2986111111111111</v>
      </c>
      <c r="H23" s="20">
        <f t="shared" si="7"/>
        <v>0.2986111111111111</v>
      </c>
      <c r="I23" s="20">
        <f t="shared" si="7"/>
        <v>0.30208333333333331</v>
      </c>
      <c r="J23" s="20">
        <f t="shared" si="7"/>
        <v>0</v>
      </c>
      <c r="K23" s="20">
        <f t="shared" si="7"/>
        <v>0</v>
      </c>
      <c r="L23" s="20">
        <f t="shared" si="7"/>
        <v>0.30555555555555552</v>
      </c>
      <c r="M23" s="20">
        <f t="shared" si="7"/>
        <v>0.2986111111111111</v>
      </c>
      <c r="N23" s="20">
        <f t="shared" si="7"/>
        <v>0.30208333333333331</v>
      </c>
      <c r="O23" s="20">
        <f t="shared" si="7"/>
        <v>0.30208333333333331</v>
      </c>
      <c r="P23" s="20">
        <f t="shared" si="7"/>
        <v>0.30208333333333331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8">IF(AND(D23&gt;0,D23&lt;$J$9),$J$9,D23)</f>
        <v>0</v>
      </c>
      <c r="E24" s="56">
        <f t="shared" si="8"/>
        <v>0.2986111111111111</v>
      </c>
      <c r="F24" s="56">
        <f t="shared" si="8"/>
        <v>0.30208333333333331</v>
      </c>
      <c r="G24" s="56">
        <f t="shared" si="8"/>
        <v>0.2986111111111111</v>
      </c>
      <c r="H24" s="56">
        <f t="shared" si="8"/>
        <v>0.2986111111111111</v>
      </c>
      <c r="I24" s="56">
        <f t="shared" si="8"/>
        <v>0.30208333333333331</v>
      </c>
      <c r="J24" s="56">
        <f t="shared" si="8"/>
        <v>0</v>
      </c>
      <c r="K24" s="56">
        <f t="shared" si="8"/>
        <v>0</v>
      </c>
      <c r="L24" s="56">
        <f t="shared" si="8"/>
        <v>0.30555555555555552</v>
      </c>
      <c r="M24" s="56">
        <f t="shared" si="8"/>
        <v>0.2986111111111111</v>
      </c>
      <c r="N24" s="56">
        <f t="shared" si="8"/>
        <v>0.30208333333333331</v>
      </c>
      <c r="O24" s="56">
        <f t="shared" si="8"/>
        <v>0.30208333333333331</v>
      </c>
      <c r="P24" s="56">
        <f t="shared" si="8"/>
        <v>0.30208333333333331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</v>
      </c>
      <c r="E25" s="20">
        <f t="shared" si="9"/>
        <v>0.65972222222222221</v>
      </c>
      <c r="F25" s="20">
        <f t="shared" si="9"/>
        <v>0.55208333333333337</v>
      </c>
      <c r="G25" s="20">
        <f t="shared" si="9"/>
        <v>0.65972222222222221</v>
      </c>
      <c r="H25" s="20">
        <f t="shared" si="9"/>
        <v>0.66319444444444442</v>
      </c>
      <c r="I25" s="20">
        <f t="shared" si="9"/>
        <v>0.55208333333333337</v>
      </c>
      <c r="J25" s="20">
        <f t="shared" si="9"/>
        <v>0</v>
      </c>
      <c r="K25" s="20">
        <f t="shared" si="9"/>
        <v>0</v>
      </c>
      <c r="L25" s="20">
        <f t="shared" si="9"/>
        <v>0.65277777777777779</v>
      </c>
      <c r="M25" s="20">
        <f t="shared" si="9"/>
        <v>0.67708333333333337</v>
      </c>
      <c r="N25" s="20">
        <f t="shared" si="9"/>
        <v>0.73958333333333337</v>
      </c>
      <c r="O25" s="20">
        <f t="shared" si="9"/>
        <v>0.71875</v>
      </c>
      <c r="P25" s="20">
        <f t="shared" si="9"/>
        <v>0.55208333333333337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</v>
      </c>
      <c r="E26" s="56">
        <f t="shared" si="10"/>
        <v>0.65972222222222221</v>
      </c>
      <c r="F26" s="56">
        <f t="shared" si="10"/>
        <v>0.55208333333333337</v>
      </c>
      <c r="G26" s="56">
        <f t="shared" si="10"/>
        <v>0.65972222222222221</v>
      </c>
      <c r="H26" s="56">
        <f t="shared" si="10"/>
        <v>0.66319444444444442</v>
      </c>
      <c r="I26" s="56">
        <f t="shared" si="10"/>
        <v>0.55208333333333337</v>
      </c>
      <c r="J26" s="56">
        <f t="shared" si="10"/>
        <v>0</v>
      </c>
      <c r="K26" s="56">
        <f t="shared" si="10"/>
        <v>0</v>
      </c>
      <c r="L26" s="56">
        <f t="shared" si="10"/>
        <v>0.65277777777777779</v>
      </c>
      <c r="M26" s="56">
        <f t="shared" si="10"/>
        <v>0.67708333333333337</v>
      </c>
      <c r="N26" s="56">
        <f t="shared" si="10"/>
        <v>0.73958333333333337</v>
      </c>
      <c r="O26" s="56">
        <f t="shared" si="10"/>
        <v>0.71875</v>
      </c>
      <c r="P26" s="56">
        <f t="shared" si="10"/>
        <v>0.55208333333333337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2.0833333333333332E-2</v>
      </c>
      <c r="F28" s="20">
        <f t="shared" si="12"/>
        <v>0</v>
      </c>
      <c r="G28" s="20">
        <f t="shared" si="12"/>
        <v>2.0833333333333332E-2</v>
      </c>
      <c r="H28" s="20">
        <f t="shared" si="12"/>
        <v>2.0833333333333332E-2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2.0833333333333332E-2</v>
      </c>
      <c r="M28" s="20">
        <f t="shared" si="12"/>
        <v>2.0833333333333332E-2</v>
      </c>
      <c r="N28" s="20">
        <f t="shared" si="12"/>
        <v>2.0833333333333332E-2</v>
      </c>
      <c r="O28" s="20">
        <f t="shared" si="12"/>
        <v>2.0833333333333332E-2</v>
      </c>
      <c r="P28" s="20">
        <f t="shared" si="12"/>
        <v>0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</v>
      </c>
      <c r="D29" s="20">
        <f t="shared" si="13"/>
        <v>0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0.33333333333333331</v>
      </c>
      <c r="J29" s="20">
        <f t="shared" si="13"/>
        <v>0</v>
      </c>
      <c r="K29" s="20">
        <f t="shared" si="13"/>
        <v>0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0.33333333333333331</v>
      </c>
      <c r="D30" s="22">
        <f t="shared" ref="D30:P30" si="14">C30+D29</f>
        <v>0.33333333333333331</v>
      </c>
      <c r="E30" s="22">
        <f t="shared" si="14"/>
        <v>0.66666666666666663</v>
      </c>
      <c r="F30" s="22">
        <f t="shared" si="14"/>
        <v>1</v>
      </c>
      <c r="G30" s="22">
        <f t="shared" si="14"/>
        <v>1.3333333333333333</v>
      </c>
      <c r="H30" s="22">
        <f t="shared" si="14"/>
        <v>1.6666666666666665</v>
      </c>
      <c r="I30" s="22">
        <f t="shared" si="14"/>
        <v>1.9999999999999998</v>
      </c>
      <c r="J30" s="22">
        <f t="shared" si="14"/>
        <v>1.9999999999999998</v>
      </c>
      <c r="K30" s="22">
        <f t="shared" si="14"/>
        <v>1.9999999999999998</v>
      </c>
      <c r="L30" s="22">
        <f t="shared" si="14"/>
        <v>2.333333333333333</v>
      </c>
      <c r="M30" s="22">
        <f t="shared" si="14"/>
        <v>2.6666666666666665</v>
      </c>
      <c r="N30" s="22">
        <f t="shared" si="14"/>
        <v>3</v>
      </c>
      <c r="O30" s="22">
        <f t="shared" si="14"/>
        <v>3.3333333333333335</v>
      </c>
      <c r="P30" s="66">
        <f t="shared" si="14"/>
        <v>3.666666666666667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5">E26-E24</f>
        <v>0.3611111111111111</v>
      </c>
      <c r="F31" s="22">
        <f t="shared" si="15"/>
        <v>0.25000000000000006</v>
      </c>
      <c r="G31" s="22">
        <f t="shared" si="15"/>
        <v>0.3611111111111111</v>
      </c>
      <c r="H31" s="22">
        <f t="shared" si="15"/>
        <v>0.36458333333333331</v>
      </c>
      <c r="I31" s="22">
        <f t="shared" si="15"/>
        <v>0.25000000000000006</v>
      </c>
      <c r="J31" s="22">
        <f t="shared" si="15"/>
        <v>0</v>
      </c>
      <c r="K31" s="22">
        <f t="shared" si="15"/>
        <v>0</v>
      </c>
      <c r="L31" s="22">
        <f t="shared" si="15"/>
        <v>0.34722222222222227</v>
      </c>
      <c r="M31" s="22">
        <f t="shared" si="15"/>
        <v>0.37847222222222227</v>
      </c>
      <c r="N31" s="22">
        <f t="shared" si="15"/>
        <v>0.43750000000000006</v>
      </c>
      <c r="O31" s="22">
        <f t="shared" si="15"/>
        <v>0.41666666666666669</v>
      </c>
      <c r="P31" s="22">
        <f t="shared" si="15"/>
        <v>0.25000000000000006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0</v>
      </c>
      <c r="E32" s="74">
        <f t="shared" si="16"/>
        <v>2.0833333333333332E-2</v>
      </c>
      <c r="F32" s="74">
        <f t="shared" si="16"/>
        <v>0</v>
      </c>
      <c r="G32" s="74">
        <f t="shared" si="16"/>
        <v>2.0833333333333332E-2</v>
      </c>
      <c r="H32" s="74">
        <f t="shared" si="16"/>
        <v>2.0833333333333332E-2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2.0833333333333332E-2</v>
      </c>
      <c r="M32" s="74">
        <f t="shared" si="16"/>
        <v>2.0833333333333332E-2</v>
      </c>
      <c r="N32" s="74">
        <f t="shared" si="16"/>
        <v>3.125E-2</v>
      </c>
      <c r="O32" s="74">
        <f t="shared" si="16"/>
        <v>3.125E-2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</v>
      </c>
      <c r="D33" s="75">
        <f t="shared" si="17"/>
        <v>0</v>
      </c>
      <c r="E33" s="75">
        <f t="shared" si="17"/>
        <v>0.3</v>
      </c>
      <c r="F33" s="75">
        <f t="shared" si="17"/>
        <v>0</v>
      </c>
      <c r="G33" s="75">
        <f t="shared" si="17"/>
        <v>0.3</v>
      </c>
      <c r="H33" s="75">
        <f t="shared" si="17"/>
        <v>0.3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0.3</v>
      </c>
      <c r="M33" s="75">
        <f t="shared" si="17"/>
        <v>0.3</v>
      </c>
      <c r="N33" s="75">
        <f t="shared" si="17"/>
        <v>0.45</v>
      </c>
      <c r="O33" s="75">
        <f t="shared" si="17"/>
        <v>0.45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0</v>
      </c>
      <c r="E34" s="76">
        <f t="shared" si="18"/>
        <v>2.0833333333333332E-2</v>
      </c>
      <c r="F34" s="76">
        <f t="shared" si="18"/>
        <v>0</v>
      </c>
      <c r="G34" s="76">
        <f t="shared" si="18"/>
        <v>2.0833333333333332E-2</v>
      </c>
      <c r="H34" s="76">
        <f t="shared" si="18"/>
        <v>2.0833333333333332E-2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2.0833333333333332E-2</v>
      </c>
      <c r="M34" s="76">
        <f t="shared" si="18"/>
        <v>2.0833333333333332E-2</v>
      </c>
      <c r="N34" s="76">
        <f t="shared" si="18"/>
        <v>3.125E-2</v>
      </c>
      <c r="O34" s="76">
        <f t="shared" si="18"/>
        <v>3.125E-2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</v>
      </c>
      <c r="D35" s="22">
        <f t="shared" si="19"/>
        <v>0</v>
      </c>
      <c r="E35" s="22">
        <f t="shared" si="19"/>
        <v>0.34027777777777779</v>
      </c>
      <c r="F35" s="22">
        <f t="shared" si="19"/>
        <v>0.25000000000000006</v>
      </c>
      <c r="G35" s="22">
        <f t="shared" si="19"/>
        <v>0.34027777777777779</v>
      </c>
      <c r="H35" s="22">
        <f t="shared" si="19"/>
        <v>0.34375</v>
      </c>
      <c r="I35" s="22">
        <f t="shared" si="19"/>
        <v>0.25000000000000006</v>
      </c>
      <c r="J35" s="22">
        <f t="shared" si="19"/>
        <v>0</v>
      </c>
      <c r="K35" s="22">
        <f t="shared" si="19"/>
        <v>0</v>
      </c>
      <c r="L35" s="22">
        <f t="shared" si="19"/>
        <v>0.32638888888888895</v>
      </c>
      <c r="M35" s="22">
        <f t="shared" si="19"/>
        <v>0.35763888888888895</v>
      </c>
      <c r="N35" s="22">
        <f t="shared" si="19"/>
        <v>0.40625000000000006</v>
      </c>
      <c r="O35" s="22">
        <f t="shared" si="19"/>
        <v>0.38541666666666669</v>
      </c>
      <c r="P35" s="22">
        <f t="shared" si="19"/>
        <v>0.25000000000000006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</v>
      </c>
      <c r="D36" s="57">
        <f t="shared" si="20"/>
        <v>0</v>
      </c>
      <c r="E36" s="57">
        <f t="shared" si="20"/>
        <v>0.34027777777777779</v>
      </c>
      <c r="F36" s="57">
        <f t="shared" si="20"/>
        <v>0.25000000000000006</v>
      </c>
      <c r="G36" s="57">
        <f t="shared" si="20"/>
        <v>0.34027777777777779</v>
      </c>
      <c r="H36" s="57">
        <f t="shared" si="20"/>
        <v>0.34375</v>
      </c>
      <c r="I36" s="57">
        <f t="shared" si="20"/>
        <v>0.25000000000000006</v>
      </c>
      <c r="J36" s="57">
        <f t="shared" si="20"/>
        <v>0</v>
      </c>
      <c r="K36" s="57">
        <f t="shared" si="20"/>
        <v>0</v>
      </c>
      <c r="L36" s="57">
        <f t="shared" si="20"/>
        <v>0.32638888888888895</v>
      </c>
      <c r="M36" s="57">
        <f t="shared" si="20"/>
        <v>0.35763888888888895</v>
      </c>
      <c r="N36" s="57">
        <f t="shared" si="20"/>
        <v>0.40625000000000006</v>
      </c>
      <c r="O36" s="57">
        <f t="shared" si="20"/>
        <v>0.38541666666666669</v>
      </c>
      <c r="P36" s="57">
        <f t="shared" si="20"/>
        <v>0.25000000000000006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0</v>
      </c>
      <c r="D37" s="25">
        <f t="shared" si="21"/>
        <v>0</v>
      </c>
      <c r="E37" s="25">
        <f t="shared" si="21"/>
        <v>8.1</v>
      </c>
      <c r="F37" s="25">
        <f t="shared" si="21"/>
        <v>6</v>
      </c>
      <c r="G37" s="25">
        <f t="shared" si="21"/>
        <v>8.1</v>
      </c>
      <c r="H37" s="25">
        <f t="shared" si="21"/>
        <v>8.15</v>
      </c>
      <c r="I37" s="25">
        <f t="shared" si="21"/>
        <v>6</v>
      </c>
      <c r="J37" s="25">
        <f t="shared" si="21"/>
        <v>0</v>
      </c>
      <c r="K37" s="25">
        <f t="shared" si="21"/>
        <v>0</v>
      </c>
      <c r="L37" s="25">
        <f t="shared" si="21"/>
        <v>7.5</v>
      </c>
      <c r="M37" s="25">
        <f t="shared" si="21"/>
        <v>8.35</v>
      </c>
      <c r="N37" s="25">
        <f t="shared" si="21"/>
        <v>9.4499999999999993</v>
      </c>
      <c r="O37" s="25">
        <f t="shared" si="21"/>
        <v>9.15</v>
      </c>
      <c r="P37" s="25">
        <f t="shared" si="21"/>
        <v>6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-0.33333333333333331</v>
      </c>
      <c r="C38" s="22">
        <f t="shared" si="22"/>
        <v>0</v>
      </c>
      <c r="D38" s="22">
        <f t="shared" si="22"/>
        <v>0</v>
      </c>
      <c r="E38" s="22">
        <f t="shared" si="22"/>
        <v>6.9444444444444753E-3</v>
      </c>
      <c r="F38" s="22">
        <f t="shared" si="22"/>
        <v>-8.3333333333333259E-2</v>
      </c>
      <c r="G38" s="22">
        <f t="shared" si="22"/>
        <v>6.9444444444444753E-3</v>
      </c>
      <c r="H38" s="22">
        <f t="shared" si="22"/>
        <v>1.0416666666666685E-2</v>
      </c>
      <c r="I38" s="22">
        <f t="shared" si="22"/>
        <v>-8.3333333333333259E-2</v>
      </c>
      <c r="J38" s="22">
        <f t="shared" si="22"/>
        <v>0</v>
      </c>
      <c r="K38" s="22">
        <f t="shared" si="22"/>
        <v>0</v>
      </c>
      <c r="L38" s="22">
        <f t="shared" si="22"/>
        <v>-6.9444444444443643E-3</v>
      </c>
      <c r="M38" s="22">
        <f t="shared" si="22"/>
        <v>2.4305555555555636E-2</v>
      </c>
      <c r="N38" s="22">
        <f t="shared" si="22"/>
        <v>7.2916666666666741E-2</v>
      </c>
      <c r="O38" s="22">
        <f t="shared" si="22"/>
        <v>5.208333333333337E-2</v>
      </c>
      <c r="P38" s="22">
        <f t="shared" si="22"/>
        <v>-8.3333333333333259E-2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-8</v>
      </c>
      <c r="C39" s="26">
        <f t="shared" ref="C39:P39" si="23">SIGN(C38)*(HOUR(ABS(C38))+MINUTE(ABS(C38))/100)</f>
        <v>0</v>
      </c>
      <c r="D39" s="26">
        <f t="shared" si="23"/>
        <v>0</v>
      </c>
      <c r="E39" s="26">
        <f t="shared" si="23"/>
        <v>0.1</v>
      </c>
      <c r="F39" s="26">
        <f t="shared" si="23"/>
        <v>-2</v>
      </c>
      <c r="G39" s="26">
        <f t="shared" si="23"/>
        <v>0.1</v>
      </c>
      <c r="H39" s="26">
        <f t="shared" si="23"/>
        <v>0.15</v>
      </c>
      <c r="I39" s="26">
        <f t="shared" si="23"/>
        <v>-2</v>
      </c>
      <c r="J39" s="26">
        <f t="shared" si="23"/>
        <v>0</v>
      </c>
      <c r="K39" s="26">
        <f t="shared" si="23"/>
        <v>0</v>
      </c>
      <c r="L39" s="26">
        <f t="shared" si="23"/>
        <v>-0.1</v>
      </c>
      <c r="M39" s="26">
        <f t="shared" si="23"/>
        <v>0.35</v>
      </c>
      <c r="N39" s="26">
        <f t="shared" si="23"/>
        <v>1.45</v>
      </c>
      <c r="O39" s="26">
        <f t="shared" si="23"/>
        <v>1.1499999999999999</v>
      </c>
      <c r="P39" s="27">
        <f t="shared" si="23"/>
        <v>-2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-28.427083333333332</v>
      </c>
      <c r="C40" s="22">
        <f t="shared" ref="C40:P40" si="24">C38+B40</f>
        <v>-28.427083333333332</v>
      </c>
      <c r="D40" s="22">
        <f t="shared" si="24"/>
        <v>-28.427083333333332</v>
      </c>
      <c r="E40" s="22">
        <f t="shared" si="24"/>
        <v>-28.420138888888889</v>
      </c>
      <c r="F40" s="22">
        <f t="shared" si="24"/>
        <v>-28.503472222222221</v>
      </c>
      <c r="G40" s="22">
        <f t="shared" si="24"/>
        <v>-28.496527777777779</v>
      </c>
      <c r="H40" s="22">
        <f t="shared" si="24"/>
        <v>-28.486111111111111</v>
      </c>
      <c r="I40" s="22">
        <f t="shared" si="24"/>
        <v>-28.569444444444443</v>
      </c>
      <c r="J40" s="22">
        <f t="shared" si="24"/>
        <v>-28.569444444444443</v>
      </c>
      <c r="K40" s="22">
        <f t="shared" si="24"/>
        <v>-28.569444444444443</v>
      </c>
      <c r="L40" s="22">
        <f t="shared" si="24"/>
        <v>-28.576388888888886</v>
      </c>
      <c r="M40" s="22">
        <f t="shared" si="24"/>
        <v>-28.552083333333329</v>
      </c>
      <c r="N40" s="22">
        <f t="shared" si="24"/>
        <v>-28.479166666666661</v>
      </c>
      <c r="O40" s="22">
        <f t="shared" si="24"/>
        <v>-28.427083333333329</v>
      </c>
      <c r="P40" s="66">
        <f t="shared" si="24"/>
        <v>-28.510416666666661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-682.15</v>
      </c>
      <c r="C41" s="28">
        <f t="shared" ref="C41:P41" si="25">SIGN(C40)*(DAY(ABS(C40))*24+HOUR(ABS(C40))+MINUTE(ABS(C40))/100)</f>
        <v>-682.15</v>
      </c>
      <c r="D41" s="28">
        <f t="shared" si="25"/>
        <v>-682.15</v>
      </c>
      <c r="E41" s="28">
        <f t="shared" si="25"/>
        <v>-682.05</v>
      </c>
      <c r="F41" s="28">
        <f t="shared" si="25"/>
        <v>-684.05</v>
      </c>
      <c r="G41" s="28">
        <f t="shared" si="25"/>
        <v>-683.55</v>
      </c>
      <c r="H41" s="28">
        <f t="shared" si="25"/>
        <v>-683.4</v>
      </c>
      <c r="I41" s="28">
        <f t="shared" si="25"/>
        <v>-685.4</v>
      </c>
      <c r="J41" s="28">
        <f t="shared" si="25"/>
        <v>-685.4</v>
      </c>
      <c r="K41" s="28">
        <f t="shared" si="25"/>
        <v>-685.4</v>
      </c>
      <c r="L41" s="28">
        <f t="shared" si="25"/>
        <v>-685.5</v>
      </c>
      <c r="M41" s="28">
        <f t="shared" si="25"/>
        <v>-685.15</v>
      </c>
      <c r="N41" s="28">
        <f t="shared" si="25"/>
        <v>-683.3</v>
      </c>
      <c r="O41" s="28">
        <f t="shared" si="25"/>
        <v>-682.15</v>
      </c>
      <c r="P41" s="28">
        <f t="shared" si="25"/>
        <v>-684.15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45612</v>
      </c>
      <c r="C43" s="16">
        <f t="shared" si="27"/>
        <v>45613</v>
      </c>
      <c r="D43" s="16">
        <f t="shared" si="27"/>
        <v>45614</v>
      </c>
      <c r="E43" s="16">
        <f t="shared" si="27"/>
        <v>45615</v>
      </c>
      <c r="F43" s="16">
        <f t="shared" si="27"/>
        <v>45616</v>
      </c>
      <c r="G43" s="16">
        <f t="shared" si="27"/>
        <v>45617</v>
      </c>
      <c r="H43" s="16">
        <f t="shared" si="27"/>
        <v>45618</v>
      </c>
      <c r="I43" s="16">
        <f t="shared" si="27"/>
        <v>45619</v>
      </c>
      <c r="J43" s="16">
        <f t="shared" si="27"/>
        <v>45620</v>
      </c>
      <c r="K43" s="16">
        <f t="shared" si="27"/>
        <v>45621</v>
      </c>
      <c r="L43" s="16">
        <f t="shared" si="27"/>
        <v>45622</v>
      </c>
      <c r="M43" s="16">
        <f t="shared" si="27"/>
        <v>45623</v>
      </c>
      <c r="N43" s="16">
        <f t="shared" si="27"/>
        <v>45624</v>
      </c>
      <c r="O43" s="16">
        <f>IF(MONTH($B$9+COLUMN(O45)+13)=MONTH($B$9),$B$9+COLUMN(O45)+13,"")</f>
        <v>45625</v>
      </c>
      <c r="P43" s="16">
        <f>IF(MONTH($B$9+COLUMN(P45)+13)=MONTH($B$9),$B$9+COLUMN(P45)+13,"")</f>
        <v>45626</v>
      </c>
      <c r="Q43" s="16" t="str">
        <f>IF(MONTH($B$9+COLUMN(Q45)+13)=MONTH($B$9),$B$9+COLUMN(Q45)+13,"")</f>
        <v/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45612</v>
      </c>
      <c r="C44" s="45">
        <f t="shared" si="28"/>
        <v>45613</v>
      </c>
      <c r="D44" s="45">
        <f t="shared" si="28"/>
        <v>45614</v>
      </c>
      <c r="E44" s="45">
        <f t="shared" si="28"/>
        <v>45615</v>
      </c>
      <c r="F44" s="45">
        <f t="shared" si="28"/>
        <v>45616</v>
      </c>
      <c r="G44" s="45">
        <f t="shared" si="28"/>
        <v>45617</v>
      </c>
      <c r="H44" s="45">
        <f t="shared" si="28"/>
        <v>45618</v>
      </c>
      <c r="I44" s="45">
        <f t="shared" si="28"/>
        <v>45619</v>
      </c>
      <c r="J44" s="45">
        <f t="shared" si="28"/>
        <v>45620</v>
      </c>
      <c r="K44" s="45">
        <f t="shared" si="28"/>
        <v>45621</v>
      </c>
      <c r="L44" s="45">
        <f t="shared" si="28"/>
        <v>45622</v>
      </c>
      <c r="M44" s="45">
        <f t="shared" si="28"/>
        <v>45623</v>
      </c>
      <c r="N44" s="45">
        <f t="shared" si="28"/>
        <v>45624</v>
      </c>
      <c r="O44" s="45">
        <f t="shared" si="28"/>
        <v>45625</v>
      </c>
      <c r="P44" s="45">
        <f t="shared" si="28"/>
        <v>45626</v>
      </c>
      <c r="Q44" s="45" t="str">
        <f t="shared" si="28"/>
        <v/>
      </c>
    </row>
    <row r="45" spans="1:17" ht="16.149999999999999" customHeight="1" x14ac:dyDescent="0.2">
      <c r="A45" s="6" t="s">
        <v>19</v>
      </c>
      <c r="B45" s="29"/>
      <c r="C45" s="29"/>
      <c r="D45" s="29">
        <v>7.1</v>
      </c>
      <c r="E45" s="29">
        <v>7.15</v>
      </c>
      <c r="F45" s="29">
        <v>7.15</v>
      </c>
      <c r="G45" s="29">
        <v>7.15</v>
      </c>
      <c r="H45" s="29">
        <v>7.1</v>
      </c>
      <c r="I45" s="29"/>
      <c r="J45" s="29"/>
      <c r="K45" s="29">
        <v>7.15</v>
      </c>
      <c r="L45" s="29">
        <v>7.1</v>
      </c>
      <c r="M45" s="29">
        <v>7.1</v>
      </c>
      <c r="N45" s="29">
        <v>7.1</v>
      </c>
      <c r="O45" s="29">
        <v>7.15</v>
      </c>
      <c r="P45" s="29"/>
      <c r="Q45" s="29"/>
    </row>
    <row r="46" spans="1:17" ht="16.149999999999999" customHeight="1" x14ac:dyDescent="0.2">
      <c r="A46" s="6" t="s">
        <v>20</v>
      </c>
      <c r="B46" s="29"/>
      <c r="C46" s="29"/>
      <c r="D46" s="29">
        <v>16.149999999999999</v>
      </c>
      <c r="E46" s="29">
        <v>16.25</v>
      </c>
      <c r="F46" s="29">
        <v>15.5</v>
      </c>
      <c r="G46" s="29">
        <v>17.149999999999999</v>
      </c>
      <c r="H46" s="29">
        <v>13.1</v>
      </c>
      <c r="I46" s="29"/>
      <c r="J46" s="29"/>
      <c r="K46" s="29">
        <v>16.399999999999999</v>
      </c>
      <c r="L46" s="29">
        <v>17.3</v>
      </c>
      <c r="M46" s="29">
        <v>17.149999999999999</v>
      </c>
      <c r="N46" s="29">
        <v>17.100000000000001</v>
      </c>
      <c r="O46" s="29">
        <v>13.1</v>
      </c>
      <c r="P46" s="29"/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v>0</v>
      </c>
      <c r="G47" s="68">
        <v>0</v>
      </c>
      <c r="H47" s="68"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f t="shared" si="29"/>
        <v>0</v>
      </c>
      <c r="O47" s="68">
        <f t="shared" si="29"/>
        <v>0</v>
      </c>
      <c r="P47" s="68"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</row>
    <row r="49" spans="1:18" ht="16.149999999999999" customHeight="1" x14ac:dyDescent="0.2">
      <c r="A49" s="6" t="s">
        <v>24</v>
      </c>
      <c r="B49" s="29"/>
      <c r="C49" s="29"/>
      <c r="D49" s="29">
        <v>0.3</v>
      </c>
      <c r="E49" s="29">
        <v>0.3</v>
      </c>
      <c r="F49" s="29">
        <v>0.3</v>
      </c>
      <c r="G49" s="29">
        <v>0.3</v>
      </c>
      <c r="H49" s="29">
        <v>0</v>
      </c>
      <c r="I49" s="29"/>
      <c r="J49" s="29"/>
      <c r="K49" s="29">
        <v>0.3</v>
      </c>
      <c r="L49" s="29">
        <v>0.3</v>
      </c>
      <c r="M49" s="29">
        <v>0.3</v>
      </c>
      <c r="N49" s="29">
        <v>0.3</v>
      </c>
      <c r="O49" s="29">
        <v>0</v>
      </c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0</v>
      </c>
      <c r="C51" s="18">
        <f t="shared" si="30"/>
        <v>0</v>
      </c>
      <c r="D51" s="18">
        <f t="shared" si="30"/>
        <v>8</v>
      </c>
      <c r="E51" s="18">
        <f t="shared" si="30"/>
        <v>8</v>
      </c>
      <c r="F51" s="18">
        <f t="shared" si="30"/>
        <v>8</v>
      </c>
      <c r="G51" s="18">
        <f t="shared" si="30"/>
        <v>8</v>
      </c>
      <c r="H51" s="18">
        <f t="shared" si="30"/>
        <v>8</v>
      </c>
      <c r="I51" s="18">
        <f t="shared" si="30"/>
        <v>0</v>
      </c>
      <c r="J51" s="18">
        <f t="shared" si="30"/>
        <v>0</v>
      </c>
      <c r="K51" s="18">
        <f t="shared" si="30"/>
        <v>8</v>
      </c>
      <c r="L51" s="18">
        <f t="shared" si="30"/>
        <v>8</v>
      </c>
      <c r="M51" s="18">
        <f t="shared" si="30"/>
        <v>8</v>
      </c>
      <c r="N51" s="18">
        <f t="shared" si="30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</v>
      </c>
      <c r="C55" s="20">
        <f t="shared" si="34"/>
        <v>0</v>
      </c>
      <c r="D55" s="20">
        <f t="shared" si="34"/>
        <v>0.2986111111111111</v>
      </c>
      <c r="E55" s="20">
        <f t="shared" si="34"/>
        <v>0.30208333333333331</v>
      </c>
      <c r="F55" s="21">
        <f t="shared" si="34"/>
        <v>0.30208333333333331</v>
      </c>
      <c r="G55" s="20">
        <f t="shared" si="34"/>
        <v>0.30208333333333331</v>
      </c>
      <c r="H55" s="20">
        <f t="shared" si="34"/>
        <v>0.2986111111111111</v>
      </c>
      <c r="I55" s="20">
        <f t="shared" si="34"/>
        <v>0</v>
      </c>
      <c r="J55" s="20">
        <f t="shared" si="34"/>
        <v>0</v>
      </c>
      <c r="K55" s="20">
        <f t="shared" si="34"/>
        <v>0.30208333333333331</v>
      </c>
      <c r="L55" s="20">
        <f t="shared" si="34"/>
        <v>0.2986111111111111</v>
      </c>
      <c r="M55" s="20">
        <f t="shared" si="34"/>
        <v>0.2986111111111111</v>
      </c>
      <c r="N55" s="20">
        <f t="shared" si="34"/>
        <v>0.2986111111111111</v>
      </c>
      <c r="O55" s="20">
        <f t="shared" si="34"/>
        <v>0.30208333333333331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5">IF(AND(D55&gt;0,D55&lt;$J$9),$J$9,D55)</f>
        <v>0.2986111111111111</v>
      </c>
      <c r="E56" s="56">
        <f t="shared" si="35"/>
        <v>0.30208333333333331</v>
      </c>
      <c r="F56" s="56">
        <f t="shared" si="35"/>
        <v>0.30208333333333331</v>
      </c>
      <c r="G56" s="56">
        <f t="shared" si="35"/>
        <v>0.30208333333333331</v>
      </c>
      <c r="H56" s="56">
        <f t="shared" si="35"/>
        <v>0.2986111111111111</v>
      </c>
      <c r="I56" s="56">
        <f t="shared" si="35"/>
        <v>0</v>
      </c>
      <c r="J56" s="56">
        <f t="shared" si="35"/>
        <v>0</v>
      </c>
      <c r="K56" s="56">
        <f t="shared" si="35"/>
        <v>0.30208333333333331</v>
      </c>
      <c r="L56" s="56">
        <f t="shared" si="35"/>
        <v>0.2986111111111111</v>
      </c>
      <c r="M56" s="56">
        <f t="shared" si="35"/>
        <v>0.2986111111111111</v>
      </c>
      <c r="N56" s="56">
        <f t="shared" si="35"/>
        <v>0.2986111111111111</v>
      </c>
      <c r="O56" s="56">
        <f t="shared" si="35"/>
        <v>0.30208333333333331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</v>
      </c>
      <c r="C57" s="20">
        <f t="shared" si="36"/>
        <v>0</v>
      </c>
      <c r="D57" s="20">
        <f t="shared" si="36"/>
        <v>0.67708333333333337</v>
      </c>
      <c r="E57" s="20">
        <f t="shared" si="36"/>
        <v>0.68402777777777779</v>
      </c>
      <c r="F57" s="20">
        <f t="shared" si="36"/>
        <v>0.65972222222222221</v>
      </c>
      <c r="G57" s="20">
        <f t="shared" si="36"/>
        <v>0.71875</v>
      </c>
      <c r="H57" s="20">
        <f t="shared" si="36"/>
        <v>0.54861111111111105</v>
      </c>
      <c r="I57" s="20">
        <f t="shared" si="36"/>
        <v>0</v>
      </c>
      <c r="J57" s="20">
        <f t="shared" si="36"/>
        <v>0</v>
      </c>
      <c r="K57" s="20">
        <f t="shared" si="36"/>
        <v>0.69444444444444453</v>
      </c>
      <c r="L57" s="20">
        <f t="shared" si="36"/>
        <v>0.72916666666666663</v>
      </c>
      <c r="M57" s="20">
        <f t="shared" si="36"/>
        <v>0.71875</v>
      </c>
      <c r="N57" s="20">
        <f t="shared" si="36"/>
        <v>0.71527777777777779</v>
      </c>
      <c r="O57" s="20">
        <f t="shared" si="36"/>
        <v>0.54861111111111105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</v>
      </c>
      <c r="C58" s="56">
        <f t="shared" si="37"/>
        <v>0</v>
      </c>
      <c r="D58" s="56">
        <f t="shared" si="37"/>
        <v>0.67708333333333337</v>
      </c>
      <c r="E58" s="56">
        <f t="shared" si="37"/>
        <v>0.68402777777777779</v>
      </c>
      <c r="F58" s="56">
        <f t="shared" si="37"/>
        <v>0.65972222222222221</v>
      </c>
      <c r="G58" s="56">
        <f t="shared" si="37"/>
        <v>0.71875</v>
      </c>
      <c r="H58" s="56">
        <f t="shared" si="37"/>
        <v>0.54861111111111105</v>
      </c>
      <c r="I58" s="56">
        <f t="shared" si="37"/>
        <v>0</v>
      </c>
      <c r="J58" s="56">
        <f t="shared" si="37"/>
        <v>0</v>
      </c>
      <c r="K58" s="56">
        <f t="shared" si="37"/>
        <v>0.69444444444444453</v>
      </c>
      <c r="L58" s="56">
        <f t="shared" si="37"/>
        <v>0.72916666666666663</v>
      </c>
      <c r="M58" s="56">
        <f t="shared" si="37"/>
        <v>0.71875</v>
      </c>
      <c r="N58" s="56">
        <f t="shared" si="37"/>
        <v>0.71527777777777779</v>
      </c>
      <c r="O58" s="56">
        <f t="shared" si="37"/>
        <v>0.54861111111111105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0</v>
      </c>
      <c r="C60" s="20">
        <f t="shared" si="39"/>
        <v>0</v>
      </c>
      <c r="D60" s="20">
        <f t="shared" si="39"/>
        <v>2.0833333333333332E-2</v>
      </c>
      <c r="E60" s="20">
        <f t="shared" si="39"/>
        <v>2.0833333333333332E-2</v>
      </c>
      <c r="F60" s="20">
        <f t="shared" si="39"/>
        <v>2.0833333333333332E-2</v>
      </c>
      <c r="G60" s="20">
        <f t="shared" si="39"/>
        <v>2.0833333333333332E-2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2.0833333333333332E-2</v>
      </c>
      <c r="L60" s="20">
        <f t="shared" si="39"/>
        <v>2.0833333333333332E-2</v>
      </c>
      <c r="M60" s="20">
        <f t="shared" si="39"/>
        <v>2.0833333333333332E-2</v>
      </c>
      <c r="N60" s="20">
        <f t="shared" si="39"/>
        <v>2.0833333333333332E-2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</v>
      </c>
      <c r="C61" s="20">
        <f t="shared" si="40"/>
        <v>0</v>
      </c>
      <c r="D61" s="20">
        <f t="shared" si="40"/>
        <v>0.33333333333333331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0.33333333333333331</v>
      </c>
      <c r="H61" s="20">
        <f t="shared" si="40"/>
        <v>0.33333333333333331</v>
      </c>
      <c r="I61" s="20">
        <f t="shared" si="40"/>
        <v>0</v>
      </c>
      <c r="J61" s="20">
        <f t="shared" si="40"/>
        <v>0</v>
      </c>
      <c r="K61" s="20">
        <f t="shared" si="40"/>
        <v>0.33333333333333331</v>
      </c>
      <c r="L61" s="20">
        <f t="shared" si="40"/>
        <v>0.33333333333333331</v>
      </c>
      <c r="M61" s="20">
        <f t="shared" si="40"/>
        <v>0.33333333333333331</v>
      </c>
      <c r="N61" s="20">
        <f t="shared" si="40"/>
        <v>0.33333333333333331</v>
      </c>
      <c r="O61" s="20">
        <f t="shared" si="40"/>
        <v>0.33333333333333331</v>
      </c>
      <c r="P61" s="20">
        <f t="shared" si="40"/>
        <v>0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3.666666666666667</v>
      </c>
      <c r="C62" s="22">
        <f>B62+C61</f>
        <v>3.666666666666667</v>
      </c>
      <c r="D62" s="22">
        <f t="shared" ref="D62:Q62" si="41">C62+D61</f>
        <v>4</v>
      </c>
      <c r="E62" s="22">
        <f t="shared" si="41"/>
        <v>4.333333333333333</v>
      </c>
      <c r="F62" s="22">
        <f t="shared" si="41"/>
        <v>4.6666666666666661</v>
      </c>
      <c r="G62" s="22">
        <f t="shared" si="41"/>
        <v>4.9999999999999991</v>
      </c>
      <c r="H62" s="22">
        <f t="shared" si="41"/>
        <v>5.3333333333333321</v>
      </c>
      <c r="I62" s="22">
        <f t="shared" si="41"/>
        <v>5.3333333333333321</v>
      </c>
      <c r="J62" s="22">
        <f t="shared" si="41"/>
        <v>5.3333333333333321</v>
      </c>
      <c r="K62" s="22">
        <f t="shared" si="41"/>
        <v>5.6666666666666652</v>
      </c>
      <c r="L62" s="22">
        <f t="shared" si="41"/>
        <v>5.9999999999999982</v>
      </c>
      <c r="M62" s="22">
        <f t="shared" si="41"/>
        <v>6.3333333333333313</v>
      </c>
      <c r="N62" s="22">
        <f t="shared" si="41"/>
        <v>6.6666666666666643</v>
      </c>
      <c r="O62" s="22">
        <f t="shared" si="41"/>
        <v>6.9999999999999973</v>
      </c>
      <c r="P62" s="22">
        <f t="shared" si="41"/>
        <v>6.9999999999999973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-0.29166666666666669</v>
      </c>
      <c r="C63" s="22">
        <f t="shared" si="42"/>
        <v>-0.29166666666666669</v>
      </c>
      <c r="D63" s="22">
        <f t="shared" si="42"/>
        <v>0.37847222222222227</v>
      </c>
      <c r="E63" s="22">
        <f t="shared" si="42"/>
        <v>0.38194444444444448</v>
      </c>
      <c r="F63" s="22">
        <f t="shared" si="42"/>
        <v>0.3576388888888889</v>
      </c>
      <c r="G63" s="22">
        <f t="shared" si="42"/>
        <v>0.41666666666666669</v>
      </c>
      <c r="H63" s="22">
        <f t="shared" si="42"/>
        <v>0.24999999999999994</v>
      </c>
      <c r="I63" s="22">
        <f t="shared" si="42"/>
        <v>0</v>
      </c>
      <c r="J63" s="22">
        <f t="shared" si="42"/>
        <v>0</v>
      </c>
      <c r="K63" s="22">
        <f t="shared" si="42"/>
        <v>0.39236111111111122</v>
      </c>
      <c r="L63" s="22">
        <f t="shared" si="42"/>
        <v>0.43055555555555552</v>
      </c>
      <c r="M63" s="22">
        <f t="shared" si="42"/>
        <v>0.4201388888888889</v>
      </c>
      <c r="N63" s="22">
        <f t="shared" si="42"/>
        <v>0.41666666666666669</v>
      </c>
      <c r="O63" s="22">
        <f t="shared" si="42"/>
        <v>0.24652777777777773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0</v>
      </c>
      <c r="C64" s="74">
        <f t="shared" si="43"/>
        <v>0</v>
      </c>
      <c r="D64" s="74">
        <f t="shared" si="43"/>
        <v>2.0833333333333332E-2</v>
      </c>
      <c r="E64" s="74">
        <f t="shared" si="43"/>
        <v>2.0833333333333332E-2</v>
      </c>
      <c r="F64" s="74">
        <f t="shared" si="43"/>
        <v>2.0833333333333332E-2</v>
      </c>
      <c r="G64" s="74">
        <f t="shared" si="43"/>
        <v>3.125E-2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2.0833333333333332E-2</v>
      </c>
      <c r="L64" s="74">
        <f t="shared" si="43"/>
        <v>3.125E-2</v>
      </c>
      <c r="M64" s="74">
        <f t="shared" si="43"/>
        <v>3.125E-2</v>
      </c>
      <c r="N64" s="74">
        <f t="shared" si="43"/>
        <v>3.125E-2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</v>
      </c>
      <c r="C65" s="75">
        <f t="shared" si="44"/>
        <v>0</v>
      </c>
      <c r="D65" s="75">
        <f t="shared" si="44"/>
        <v>0.3</v>
      </c>
      <c r="E65" s="75">
        <f t="shared" si="44"/>
        <v>0.3</v>
      </c>
      <c r="F65" s="75">
        <f t="shared" si="44"/>
        <v>0.3</v>
      </c>
      <c r="G65" s="75">
        <f t="shared" si="44"/>
        <v>0.45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0.3</v>
      </c>
      <c r="L65" s="75">
        <f t="shared" si="44"/>
        <v>0.45</v>
      </c>
      <c r="M65" s="75">
        <f t="shared" si="44"/>
        <v>0.45</v>
      </c>
      <c r="N65" s="75">
        <f t="shared" si="44"/>
        <v>0.45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0</v>
      </c>
      <c r="C66" s="76">
        <f t="shared" ref="C66:P66" si="45">TIME(INT(C65),(C65-INT(C65))*100,0)</f>
        <v>0</v>
      </c>
      <c r="D66" s="76">
        <f t="shared" si="45"/>
        <v>2.0833333333333332E-2</v>
      </c>
      <c r="E66" s="76">
        <f t="shared" si="45"/>
        <v>2.0833333333333332E-2</v>
      </c>
      <c r="F66" s="76">
        <f t="shared" si="45"/>
        <v>2.0833333333333332E-2</v>
      </c>
      <c r="G66" s="76">
        <f t="shared" si="45"/>
        <v>3.125E-2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2.0833333333333332E-2</v>
      </c>
      <c r="L66" s="76">
        <f t="shared" si="45"/>
        <v>3.125E-2</v>
      </c>
      <c r="M66" s="76">
        <f t="shared" si="45"/>
        <v>3.125E-2</v>
      </c>
      <c r="N66" s="76">
        <f t="shared" si="45"/>
        <v>3.125E-2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</v>
      </c>
      <c r="C67" s="22">
        <f t="shared" ref="C67:P67" si="46">IF(C52=1,0,IF(C58&gt;C56,C58-C56-C66+C59,C59))</f>
        <v>0</v>
      </c>
      <c r="D67" s="22">
        <f t="shared" si="46"/>
        <v>0.35763888888888895</v>
      </c>
      <c r="E67" s="22">
        <f t="shared" si="46"/>
        <v>0.36111111111111116</v>
      </c>
      <c r="F67" s="22">
        <f t="shared" si="46"/>
        <v>0.33680555555555558</v>
      </c>
      <c r="G67" s="22">
        <f t="shared" si="46"/>
        <v>0.38541666666666669</v>
      </c>
      <c r="H67" s="22">
        <f t="shared" si="46"/>
        <v>0.24999999999999994</v>
      </c>
      <c r="I67" s="22">
        <f t="shared" si="46"/>
        <v>0</v>
      </c>
      <c r="J67" s="22">
        <f t="shared" si="46"/>
        <v>0</v>
      </c>
      <c r="K67" s="22">
        <f t="shared" si="46"/>
        <v>0.3715277777777779</v>
      </c>
      <c r="L67" s="22">
        <f t="shared" si="46"/>
        <v>0.39930555555555552</v>
      </c>
      <c r="M67" s="22">
        <f t="shared" si="46"/>
        <v>0.3888888888888889</v>
      </c>
      <c r="N67" s="22">
        <f t="shared" si="46"/>
        <v>0.38541666666666669</v>
      </c>
      <c r="O67" s="22">
        <f t="shared" si="46"/>
        <v>0.24652777777777773</v>
      </c>
      <c r="P67" s="22">
        <f t="shared" si="46"/>
        <v>0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</v>
      </c>
      <c r="C68" s="57">
        <f t="shared" si="47"/>
        <v>0</v>
      </c>
      <c r="D68" s="57">
        <f t="shared" si="47"/>
        <v>0.35763888888888895</v>
      </c>
      <c r="E68" s="57">
        <f t="shared" si="47"/>
        <v>0.36111111111111116</v>
      </c>
      <c r="F68" s="57">
        <f t="shared" si="47"/>
        <v>0.33680555555555558</v>
      </c>
      <c r="G68" s="57">
        <f t="shared" si="47"/>
        <v>0.38541666666666669</v>
      </c>
      <c r="H68" s="57">
        <f t="shared" si="47"/>
        <v>0.24999999999999994</v>
      </c>
      <c r="I68" s="57">
        <f t="shared" si="47"/>
        <v>0</v>
      </c>
      <c r="J68" s="57">
        <f t="shared" si="47"/>
        <v>0</v>
      </c>
      <c r="K68" s="57">
        <f t="shared" si="47"/>
        <v>0.3715277777777779</v>
      </c>
      <c r="L68" s="57">
        <f t="shared" si="47"/>
        <v>0.39930555555555552</v>
      </c>
      <c r="M68" s="57">
        <f t="shared" si="47"/>
        <v>0.3888888888888889</v>
      </c>
      <c r="N68" s="57">
        <f t="shared" si="47"/>
        <v>0.38541666666666669</v>
      </c>
      <c r="O68" s="57">
        <f t="shared" si="47"/>
        <v>0.24652777777777773</v>
      </c>
      <c r="P68" s="57">
        <f t="shared" si="47"/>
        <v>0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0</v>
      </c>
      <c r="C69" s="25">
        <f t="shared" ref="C69:Q69" si="48">HOUR(C68)+MINUTE(C68)/100</f>
        <v>0</v>
      </c>
      <c r="D69" s="25">
        <f t="shared" si="48"/>
        <v>8.35</v>
      </c>
      <c r="E69" s="25">
        <f t="shared" si="48"/>
        <v>8.4</v>
      </c>
      <c r="F69" s="25">
        <f t="shared" si="48"/>
        <v>8.0500000000000007</v>
      </c>
      <c r="G69" s="25">
        <f t="shared" si="48"/>
        <v>9.15</v>
      </c>
      <c r="H69" s="25">
        <f t="shared" si="48"/>
        <v>6</v>
      </c>
      <c r="I69" s="25">
        <f t="shared" si="48"/>
        <v>0</v>
      </c>
      <c r="J69" s="25">
        <f t="shared" si="48"/>
        <v>0</v>
      </c>
      <c r="K69" s="25">
        <f t="shared" si="48"/>
        <v>8.5500000000000007</v>
      </c>
      <c r="L69" s="25">
        <f t="shared" si="48"/>
        <v>9.35</v>
      </c>
      <c r="M69" s="25">
        <f t="shared" si="48"/>
        <v>9.1999999999999993</v>
      </c>
      <c r="N69" s="25">
        <f t="shared" si="48"/>
        <v>9.15</v>
      </c>
      <c r="O69" s="25">
        <f t="shared" si="48"/>
        <v>5.55</v>
      </c>
      <c r="P69" s="25">
        <f t="shared" si="48"/>
        <v>0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0</v>
      </c>
      <c r="C70" s="22">
        <f t="shared" si="49"/>
        <v>0</v>
      </c>
      <c r="D70" s="22">
        <f t="shared" si="49"/>
        <v>2.4305555555555636E-2</v>
      </c>
      <c r="E70" s="22">
        <f t="shared" si="49"/>
        <v>2.7777777777777846E-2</v>
      </c>
      <c r="F70" s="22">
        <f t="shared" si="49"/>
        <v>3.4722222222222654E-3</v>
      </c>
      <c r="G70" s="22">
        <f t="shared" si="49"/>
        <v>5.208333333333337E-2</v>
      </c>
      <c r="H70" s="22">
        <f t="shared" si="49"/>
        <v>-8.333333333333337E-2</v>
      </c>
      <c r="I70" s="22">
        <f t="shared" si="49"/>
        <v>0</v>
      </c>
      <c r="J70" s="22">
        <f t="shared" si="49"/>
        <v>0</v>
      </c>
      <c r="K70" s="22">
        <f t="shared" si="49"/>
        <v>3.8194444444444586E-2</v>
      </c>
      <c r="L70" s="22">
        <f t="shared" si="49"/>
        <v>6.597222222222221E-2</v>
      </c>
      <c r="M70" s="22">
        <f t="shared" si="49"/>
        <v>5.555555555555558E-2</v>
      </c>
      <c r="N70" s="22">
        <f t="shared" si="49"/>
        <v>5.208333333333337E-2</v>
      </c>
      <c r="O70" s="22">
        <f t="shared" si="49"/>
        <v>-8.680555555555558E-2</v>
      </c>
      <c r="P70" s="22">
        <f t="shared" si="49"/>
        <v>0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</v>
      </c>
      <c r="C71" s="26">
        <f t="shared" ref="C71:Q71" si="50">SIGN(C70)*(HOUR(ABS(C70))+MINUTE(ABS(C70))/100)</f>
        <v>0</v>
      </c>
      <c r="D71" s="26">
        <f t="shared" si="50"/>
        <v>0.35</v>
      </c>
      <c r="E71" s="26">
        <f t="shared" si="50"/>
        <v>0.4</v>
      </c>
      <c r="F71" s="26">
        <f t="shared" si="50"/>
        <v>0.05</v>
      </c>
      <c r="G71" s="26">
        <f t="shared" si="50"/>
        <v>1.1499999999999999</v>
      </c>
      <c r="H71" s="26">
        <f t="shared" si="50"/>
        <v>-2</v>
      </c>
      <c r="I71" s="26">
        <f t="shared" si="50"/>
        <v>0</v>
      </c>
      <c r="J71" s="26">
        <f t="shared" si="50"/>
        <v>0</v>
      </c>
      <c r="K71" s="26">
        <f t="shared" si="50"/>
        <v>0.55000000000000004</v>
      </c>
      <c r="L71" s="26">
        <f t="shared" si="50"/>
        <v>1.35</v>
      </c>
      <c r="M71" s="26">
        <f t="shared" si="50"/>
        <v>1.2</v>
      </c>
      <c r="N71" s="26">
        <f t="shared" si="50"/>
        <v>1.1499999999999999</v>
      </c>
      <c r="O71" s="26">
        <f t="shared" si="50"/>
        <v>-2.0499999999999998</v>
      </c>
      <c r="P71" s="27">
        <f t="shared" si="50"/>
        <v>0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-28.510416666666661</v>
      </c>
      <c r="C72" s="22">
        <f t="shared" ref="C72:Q72" si="51">C70+B72</f>
        <v>-28.510416666666661</v>
      </c>
      <c r="D72" s="22">
        <f t="shared" si="51"/>
        <v>-28.486111111111104</v>
      </c>
      <c r="E72" s="22">
        <f t="shared" si="51"/>
        <v>-28.458333333333325</v>
      </c>
      <c r="F72" s="22">
        <f t="shared" si="51"/>
        <v>-28.454861111111104</v>
      </c>
      <c r="G72" s="22">
        <f t="shared" si="51"/>
        <v>-28.402777777777771</v>
      </c>
      <c r="H72" s="22">
        <f t="shared" si="51"/>
        <v>-28.486111111111104</v>
      </c>
      <c r="I72" s="22">
        <f t="shared" si="51"/>
        <v>-28.486111111111104</v>
      </c>
      <c r="J72" s="22">
        <f t="shared" si="51"/>
        <v>-28.486111111111104</v>
      </c>
      <c r="K72" s="22">
        <f t="shared" si="51"/>
        <v>-28.447916666666661</v>
      </c>
      <c r="L72" s="22">
        <f t="shared" si="51"/>
        <v>-28.381944444444439</v>
      </c>
      <c r="M72" s="22">
        <f t="shared" si="51"/>
        <v>-28.326388888888882</v>
      </c>
      <c r="N72" s="22">
        <f t="shared" si="51"/>
        <v>-28.27430555555555</v>
      </c>
      <c r="O72" s="22">
        <f t="shared" si="51"/>
        <v>-28.361111111111107</v>
      </c>
      <c r="P72" s="22">
        <f t="shared" si="51"/>
        <v>-28.361111111111107</v>
      </c>
      <c r="Q72" s="66">
        <f t="shared" si="51"/>
        <v>-28.361111111111107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-684.15</v>
      </c>
      <c r="C73" s="28">
        <f t="shared" ref="C73:Q73" si="52">SIGN(C72)*(DAY(ABS(C72))*24+HOUR(ABS(C72))+MINUTE(ABS(C72))/100)</f>
        <v>-684.15</v>
      </c>
      <c r="D73" s="28">
        <f t="shared" si="52"/>
        <v>-683.4</v>
      </c>
      <c r="E73" s="28">
        <f t="shared" si="52"/>
        <v>-683</v>
      </c>
      <c r="F73" s="28">
        <f t="shared" si="52"/>
        <v>-682.55</v>
      </c>
      <c r="G73" s="28">
        <f t="shared" si="52"/>
        <v>-681.4</v>
      </c>
      <c r="H73" s="28">
        <f t="shared" si="52"/>
        <v>-683.4</v>
      </c>
      <c r="I73" s="28">
        <f t="shared" si="52"/>
        <v>-683.4</v>
      </c>
      <c r="J73" s="28">
        <f t="shared" si="52"/>
        <v>-683.4</v>
      </c>
      <c r="K73" s="28">
        <f t="shared" si="52"/>
        <v>-682.45</v>
      </c>
      <c r="L73" s="28">
        <f t="shared" si="52"/>
        <v>-681.1</v>
      </c>
      <c r="M73" s="28">
        <f t="shared" si="52"/>
        <v>-679.5</v>
      </c>
      <c r="N73" s="28">
        <f t="shared" si="52"/>
        <v>-678.35</v>
      </c>
      <c r="O73" s="28">
        <f t="shared" si="52"/>
        <v>-680.4</v>
      </c>
      <c r="P73" s="28">
        <f t="shared" si="52"/>
        <v>-680.4</v>
      </c>
      <c r="Q73" s="28">
        <f t="shared" si="52"/>
        <v>-680.4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3622047244094491" right="0" top="0" bottom="0" header="0" footer="0"/>
  <pageSetup paperSize="9" orientation="landscape" horizontalDpi="300" verticalDpi="300" r:id="rId1"/>
  <headerFooter alignWithMargins="0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8">
    <pageSetUpPr fitToPage="1"/>
  </sheetPr>
  <dimension ref="A1:AU61"/>
  <sheetViews>
    <sheetView showGridLines="0" zoomScaleNormal="100" zoomScalePageLayoutView="71" workbookViewId="0">
      <selection activeCell="B2" sqref="B2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7" width="0" style="298" hidden="1" customWidth="1"/>
  </cols>
  <sheetData>
    <row r="1" spans="1:47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7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7" s="184" customFormat="1" ht="15.75" x14ac:dyDescent="0.25">
      <c r="A3" s="193" t="s">
        <v>115</v>
      </c>
      <c r="B3" s="286" t="str">
        <f>'11'!B4</f>
        <v>November</v>
      </c>
      <c r="C3" s="288"/>
      <c r="D3" s="283" t="s">
        <v>112</v>
      </c>
      <c r="E3" s="221"/>
      <c r="F3" s="221">
        <f>'11'!P4</f>
        <v>168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100.8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</row>
    <row r="4" spans="1:47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7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7" ht="15" x14ac:dyDescent="0.25">
      <c r="A6" s="338">
        <v>45597</v>
      </c>
      <c r="B6" s="312"/>
      <c r="C6" s="312"/>
      <c r="D6" s="339">
        <f>AC6</f>
        <v>0</v>
      </c>
      <c r="E6" s="340"/>
      <c r="F6" s="311"/>
      <c r="G6" s="339">
        <f>AD6</f>
        <v>0</v>
      </c>
      <c r="H6" s="341"/>
      <c r="I6" s="312"/>
      <c r="J6" s="339">
        <f>AE6</f>
        <v>0</v>
      </c>
      <c r="K6" s="342"/>
      <c r="L6" s="342"/>
      <c r="M6" s="342"/>
      <c r="N6" s="343">
        <f>AL6</f>
        <v>0</v>
      </c>
      <c r="O6" s="344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7" ht="15" x14ac:dyDescent="0.25">
      <c r="A7" s="394">
        <v>45598</v>
      </c>
      <c r="B7" s="381"/>
      <c r="C7" s="381"/>
      <c r="D7" s="382"/>
      <c r="E7" s="383"/>
      <c r="F7" s="384"/>
      <c r="G7" s="382"/>
      <c r="H7" s="385"/>
      <c r="I7" s="381"/>
      <c r="J7" s="382"/>
      <c r="K7" s="386"/>
      <c r="L7" s="386"/>
      <c r="M7" s="386"/>
      <c r="N7" s="387"/>
      <c r="O7" s="388"/>
      <c r="P7" s="301"/>
      <c r="Q7" s="298"/>
      <c r="R7" s="298"/>
      <c r="S7" s="298"/>
      <c r="T7" s="354">
        <f t="shared" ref="T7:U37" si="10">TIME(INT(B7),(B7-INT(B7))*100,0)</f>
        <v>0</v>
      </c>
      <c r="U7" s="354">
        <f t="shared" si="10"/>
        <v>0</v>
      </c>
      <c r="V7" s="354">
        <f>U7-T7</f>
        <v>0</v>
      </c>
      <c r="W7" s="355">
        <f t="shared" ref="W7:X37" si="11">TIME(INT(E7),(E7-INT(E7))*100,0)</f>
        <v>0</v>
      </c>
      <c r="X7" s="355">
        <f t="shared" si="11"/>
        <v>0</v>
      </c>
      <c r="Y7" s="355">
        <f>X7-W7</f>
        <v>0</v>
      </c>
      <c r="Z7" s="303">
        <f t="shared" ref="Z7:AA37" si="12">TIME(INT(H7),(H7-INT(H7))*100,0)</f>
        <v>0</v>
      </c>
      <c r="AA7" s="303">
        <f t="shared" si="12"/>
        <v>0</v>
      </c>
      <c r="AB7" s="303">
        <f>AA7-Z7</f>
        <v>0</v>
      </c>
      <c r="AC7" s="302">
        <f t="shared" ref="AC7:AC37" si="13">HOUR(V7)+MINUTE(V7)/100</f>
        <v>0</v>
      </c>
      <c r="AD7" s="302">
        <f t="shared" ref="AD7:AD37" si="14">HOUR(Y7)+MINUTE(Y7)/100</f>
        <v>0</v>
      </c>
      <c r="AE7" s="304">
        <f>HOUR(AB7)+MINUTE(AB7)/100</f>
        <v>0</v>
      </c>
      <c r="AF7" s="364">
        <f t="shared" ref="AF7:AF37" si="15">SUM(AC7:AE7)</f>
        <v>0</v>
      </c>
      <c r="AG7" s="359">
        <f t="shared" ref="AG7:AG37" si="16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7" ht="15" x14ac:dyDescent="0.25">
      <c r="A8" s="394">
        <v>45599</v>
      </c>
      <c r="B8" s="381"/>
      <c r="C8" s="381"/>
      <c r="D8" s="382"/>
      <c r="E8" s="383"/>
      <c r="F8" s="384"/>
      <c r="G8" s="382"/>
      <c r="H8" s="385"/>
      <c r="I8" s="381"/>
      <c r="J8" s="382"/>
      <c r="K8" s="386"/>
      <c r="L8" s="386"/>
      <c r="M8" s="386"/>
      <c r="N8" s="387"/>
      <c r="O8" s="388"/>
      <c r="P8" s="298"/>
      <c r="Q8" s="298"/>
      <c r="R8" s="298"/>
      <c r="S8" s="298"/>
      <c r="T8" s="354">
        <f t="shared" si="10"/>
        <v>0</v>
      </c>
      <c r="U8" s="354">
        <f t="shared" si="10"/>
        <v>0</v>
      </c>
      <c r="V8" s="354">
        <f t="shared" ref="V8:V37" si="17">U8-T8</f>
        <v>0</v>
      </c>
      <c r="W8" s="355">
        <f t="shared" si="11"/>
        <v>0</v>
      </c>
      <c r="X8" s="355">
        <f t="shared" si="11"/>
        <v>0</v>
      </c>
      <c r="Y8" s="355">
        <f t="shared" ref="Y8:Y37" si="18">X8-W8</f>
        <v>0</v>
      </c>
      <c r="Z8" s="303">
        <f t="shared" si="12"/>
        <v>0</v>
      </c>
      <c r="AA8" s="303">
        <f t="shared" si="12"/>
        <v>0</v>
      </c>
      <c r="AB8" s="303">
        <f t="shared" ref="AB8:AB37" si="19">AA8-Z8</f>
        <v>0</v>
      </c>
      <c r="AC8" s="302">
        <f t="shared" si="13"/>
        <v>0</v>
      </c>
      <c r="AD8" s="302">
        <f t="shared" si="14"/>
        <v>0</v>
      </c>
      <c r="AE8" s="304">
        <f t="shared" ref="AE8:AE37" si="20">HOUR(AB8)+MINUTE(AB8)/100</f>
        <v>0</v>
      </c>
      <c r="AF8" s="364">
        <f t="shared" si="15"/>
        <v>0</v>
      </c>
      <c r="AG8" s="359">
        <f t="shared" si="16"/>
        <v>0</v>
      </c>
      <c r="AH8" s="359">
        <f t="shared" ref="AH8:AH37" si="21">(AF8-AG8)*100</f>
        <v>0</v>
      </c>
      <c r="AI8" s="298">
        <f t="shared" ref="AI8:AI37" si="22">INT(AH8/60)</f>
        <v>0</v>
      </c>
      <c r="AJ8" s="359">
        <f t="shared" ref="AJ8:AJ37" si="23">AG8+AI8</f>
        <v>0</v>
      </c>
      <c r="AK8" s="298">
        <f t="shared" ref="AK8:AK37" si="24">AH8-AI8*60</f>
        <v>0</v>
      </c>
      <c r="AL8" s="298">
        <f t="shared" ref="AL8:AL37" si="25">AJ8+AK8/100</f>
        <v>0</v>
      </c>
      <c r="AM8" s="298"/>
      <c r="AN8" s="298"/>
      <c r="AO8" s="298"/>
      <c r="AP8" s="298"/>
      <c r="AQ8" s="298"/>
    </row>
    <row r="9" spans="1:47" ht="15" x14ac:dyDescent="0.25">
      <c r="A9" s="338">
        <v>45600</v>
      </c>
      <c r="B9" s="312"/>
      <c r="C9" s="312"/>
      <c r="D9" s="339">
        <f t="shared" ref="D9:D34" si="26">AC9</f>
        <v>0</v>
      </c>
      <c r="E9" s="340"/>
      <c r="F9" s="311"/>
      <c r="G9" s="339">
        <f t="shared" ref="G9:G34" si="27">AD9</f>
        <v>0</v>
      </c>
      <c r="H9" s="341"/>
      <c r="I9" s="312"/>
      <c r="J9" s="339">
        <f t="shared" ref="J9:J34" si="28">AE9</f>
        <v>0</v>
      </c>
      <c r="K9" s="342"/>
      <c r="L9" s="342"/>
      <c r="M9" s="342"/>
      <c r="N9" s="343">
        <f t="shared" ref="N9:N34" si="29">AL9</f>
        <v>0</v>
      </c>
      <c r="O9" s="344"/>
      <c r="P9" s="298"/>
      <c r="Q9" s="298"/>
      <c r="R9" s="298"/>
      <c r="S9" s="298"/>
      <c r="T9" s="354">
        <f t="shared" si="10"/>
        <v>0</v>
      </c>
      <c r="U9" s="354">
        <f t="shared" si="10"/>
        <v>0</v>
      </c>
      <c r="V9" s="354">
        <f t="shared" si="17"/>
        <v>0</v>
      </c>
      <c r="W9" s="355">
        <f t="shared" si="11"/>
        <v>0</v>
      </c>
      <c r="X9" s="355">
        <f t="shared" si="11"/>
        <v>0</v>
      </c>
      <c r="Y9" s="355">
        <f t="shared" si="18"/>
        <v>0</v>
      </c>
      <c r="Z9" s="303">
        <f t="shared" si="12"/>
        <v>0</v>
      </c>
      <c r="AA9" s="303">
        <f t="shared" si="12"/>
        <v>0</v>
      </c>
      <c r="AB9" s="303">
        <f t="shared" si="19"/>
        <v>0</v>
      </c>
      <c r="AC9" s="302">
        <f t="shared" si="13"/>
        <v>0</v>
      </c>
      <c r="AD9" s="302">
        <f t="shared" si="14"/>
        <v>0</v>
      </c>
      <c r="AE9" s="304">
        <f t="shared" si="20"/>
        <v>0</v>
      </c>
      <c r="AF9" s="364">
        <f>SUM(AC9:AE9)</f>
        <v>0</v>
      </c>
      <c r="AG9" s="359">
        <f>INT(AF9)</f>
        <v>0</v>
      </c>
      <c r="AH9" s="359">
        <f t="shared" si="21"/>
        <v>0</v>
      </c>
      <c r="AI9" s="298">
        <f t="shared" si="22"/>
        <v>0</v>
      </c>
      <c r="AJ9" s="359">
        <f t="shared" si="23"/>
        <v>0</v>
      </c>
      <c r="AK9" s="298">
        <f t="shared" si="24"/>
        <v>0</v>
      </c>
      <c r="AL9" s="298">
        <f t="shared" si="25"/>
        <v>0</v>
      </c>
      <c r="AM9" s="298"/>
      <c r="AN9" s="298"/>
      <c r="AO9" s="298"/>
      <c r="AP9" s="298"/>
      <c r="AQ9" s="298"/>
    </row>
    <row r="10" spans="1:47" ht="15" x14ac:dyDescent="0.25">
      <c r="A10" s="338">
        <v>45601</v>
      </c>
      <c r="B10" s="312"/>
      <c r="C10" s="312"/>
      <c r="D10" s="339">
        <f t="shared" si="26"/>
        <v>0</v>
      </c>
      <c r="E10" s="340"/>
      <c r="F10" s="311"/>
      <c r="G10" s="339">
        <f t="shared" si="27"/>
        <v>0</v>
      </c>
      <c r="H10" s="341"/>
      <c r="I10" s="312"/>
      <c r="J10" s="339">
        <f t="shared" si="28"/>
        <v>0</v>
      </c>
      <c r="K10" s="342"/>
      <c r="L10" s="342"/>
      <c r="M10" s="342"/>
      <c r="N10" s="343">
        <f t="shared" si="29"/>
        <v>0</v>
      </c>
      <c r="O10" s="344"/>
      <c r="P10" s="298"/>
      <c r="Q10" s="298"/>
      <c r="R10" s="298"/>
      <c r="S10" s="298"/>
      <c r="T10" s="354">
        <f t="shared" si="10"/>
        <v>0</v>
      </c>
      <c r="U10" s="354">
        <f t="shared" si="10"/>
        <v>0</v>
      </c>
      <c r="V10" s="354">
        <f t="shared" si="17"/>
        <v>0</v>
      </c>
      <c r="W10" s="355">
        <f t="shared" si="11"/>
        <v>0</v>
      </c>
      <c r="X10" s="355">
        <f t="shared" si="11"/>
        <v>0</v>
      </c>
      <c r="Y10" s="355">
        <f t="shared" si="18"/>
        <v>0</v>
      </c>
      <c r="Z10" s="303">
        <f t="shared" si="12"/>
        <v>0</v>
      </c>
      <c r="AA10" s="303">
        <f t="shared" si="12"/>
        <v>0</v>
      </c>
      <c r="AB10" s="303">
        <f t="shared" si="19"/>
        <v>0</v>
      </c>
      <c r="AC10" s="302">
        <f t="shared" si="13"/>
        <v>0</v>
      </c>
      <c r="AD10" s="302">
        <f t="shared" si="14"/>
        <v>0</v>
      </c>
      <c r="AE10" s="304">
        <f t="shared" si="20"/>
        <v>0</v>
      </c>
      <c r="AF10" s="364">
        <f t="shared" si="15"/>
        <v>0</v>
      </c>
      <c r="AG10" s="359">
        <f t="shared" si="16"/>
        <v>0</v>
      </c>
      <c r="AH10" s="359">
        <f t="shared" si="21"/>
        <v>0</v>
      </c>
      <c r="AI10" s="298">
        <f t="shared" si="22"/>
        <v>0</v>
      </c>
      <c r="AJ10" s="359">
        <f t="shared" si="23"/>
        <v>0</v>
      </c>
      <c r="AK10" s="298">
        <f t="shared" si="24"/>
        <v>0</v>
      </c>
      <c r="AL10" s="298">
        <f t="shared" si="25"/>
        <v>0</v>
      </c>
      <c r="AM10" s="298"/>
      <c r="AN10" s="298"/>
      <c r="AO10" s="298"/>
      <c r="AP10" s="298"/>
      <c r="AQ10" s="298"/>
    </row>
    <row r="11" spans="1:47" ht="15" x14ac:dyDescent="0.25">
      <c r="A11" s="338">
        <v>45602</v>
      </c>
      <c r="B11" s="312"/>
      <c r="C11" s="312"/>
      <c r="D11" s="339">
        <f t="shared" si="26"/>
        <v>0</v>
      </c>
      <c r="E11" s="340"/>
      <c r="F11" s="311"/>
      <c r="G11" s="339">
        <f t="shared" si="27"/>
        <v>0</v>
      </c>
      <c r="H11" s="341"/>
      <c r="I11" s="312"/>
      <c r="J11" s="339">
        <f t="shared" si="28"/>
        <v>0</v>
      </c>
      <c r="K11" s="342"/>
      <c r="L11" s="342"/>
      <c r="M11" s="342"/>
      <c r="N11" s="343">
        <f t="shared" si="29"/>
        <v>0</v>
      </c>
      <c r="O11" s="344"/>
      <c r="P11" s="298"/>
      <c r="Q11" s="298"/>
      <c r="R11" s="298"/>
      <c r="S11" s="298"/>
      <c r="T11" s="354">
        <f t="shared" si="10"/>
        <v>0</v>
      </c>
      <c r="U11" s="354">
        <f t="shared" si="10"/>
        <v>0</v>
      </c>
      <c r="V11" s="354">
        <f t="shared" si="17"/>
        <v>0</v>
      </c>
      <c r="W11" s="355">
        <f t="shared" si="11"/>
        <v>0</v>
      </c>
      <c r="X11" s="355">
        <f t="shared" si="11"/>
        <v>0</v>
      </c>
      <c r="Y11" s="355">
        <f t="shared" si="18"/>
        <v>0</v>
      </c>
      <c r="Z11" s="303">
        <f t="shared" si="12"/>
        <v>0</v>
      </c>
      <c r="AA11" s="303">
        <f t="shared" si="12"/>
        <v>0</v>
      </c>
      <c r="AB11" s="303">
        <f t="shared" si="19"/>
        <v>0</v>
      </c>
      <c r="AC11" s="302">
        <f t="shared" si="13"/>
        <v>0</v>
      </c>
      <c r="AD11" s="302">
        <f t="shared" si="14"/>
        <v>0</v>
      </c>
      <c r="AE11" s="304">
        <f t="shared" si="20"/>
        <v>0</v>
      </c>
      <c r="AF11" s="364">
        <f t="shared" si="15"/>
        <v>0</v>
      </c>
      <c r="AG11" s="359">
        <f t="shared" si="16"/>
        <v>0</v>
      </c>
      <c r="AH11" s="359">
        <f t="shared" si="21"/>
        <v>0</v>
      </c>
      <c r="AI11" s="298">
        <f t="shared" si="22"/>
        <v>0</v>
      </c>
      <c r="AJ11" s="359">
        <f t="shared" si="23"/>
        <v>0</v>
      </c>
      <c r="AK11" s="298">
        <f t="shared" si="24"/>
        <v>0</v>
      </c>
      <c r="AL11" s="298">
        <f t="shared" si="25"/>
        <v>0</v>
      </c>
      <c r="AM11" s="298"/>
      <c r="AN11" s="298"/>
      <c r="AO11" s="298"/>
      <c r="AP11" s="298"/>
      <c r="AQ11" s="298"/>
    </row>
    <row r="12" spans="1:47" s="170" customFormat="1" ht="13.5" customHeight="1" x14ac:dyDescent="0.25">
      <c r="A12" s="338">
        <v>45603</v>
      </c>
      <c r="B12" s="312"/>
      <c r="C12" s="312"/>
      <c r="D12" s="339">
        <f t="shared" si="26"/>
        <v>0</v>
      </c>
      <c r="E12" s="340"/>
      <c r="F12" s="311"/>
      <c r="G12" s="339">
        <f t="shared" si="27"/>
        <v>0</v>
      </c>
      <c r="H12" s="341"/>
      <c r="I12" s="312"/>
      <c r="J12" s="339">
        <f t="shared" si="28"/>
        <v>0</v>
      </c>
      <c r="K12" s="342"/>
      <c r="L12" s="342"/>
      <c r="M12" s="342"/>
      <c r="N12" s="343">
        <f t="shared" si="29"/>
        <v>0</v>
      </c>
      <c r="O12" s="344"/>
      <c r="P12" s="305"/>
      <c r="Q12" s="305"/>
      <c r="R12" s="305"/>
      <c r="S12" s="305"/>
      <c r="T12" s="354">
        <f t="shared" si="10"/>
        <v>0</v>
      </c>
      <c r="U12" s="354">
        <f t="shared" si="10"/>
        <v>0</v>
      </c>
      <c r="V12" s="354">
        <f t="shared" si="17"/>
        <v>0</v>
      </c>
      <c r="W12" s="355">
        <f t="shared" si="11"/>
        <v>0</v>
      </c>
      <c r="X12" s="355">
        <f t="shared" si="11"/>
        <v>0</v>
      </c>
      <c r="Y12" s="355">
        <f t="shared" si="18"/>
        <v>0</v>
      </c>
      <c r="Z12" s="303">
        <f t="shared" si="12"/>
        <v>0</v>
      </c>
      <c r="AA12" s="303">
        <f t="shared" si="12"/>
        <v>0</v>
      </c>
      <c r="AB12" s="303">
        <f t="shared" si="19"/>
        <v>0</v>
      </c>
      <c r="AC12" s="302">
        <f t="shared" si="13"/>
        <v>0</v>
      </c>
      <c r="AD12" s="302">
        <f t="shared" si="14"/>
        <v>0</v>
      </c>
      <c r="AE12" s="304">
        <f t="shared" si="20"/>
        <v>0</v>
      </c>
      <c r="AF12" s="364">
        <f t="shared" si="15"/>
        <v>0</v>
      </c>
      <c r="AG12" s="359">
        <f t="shared" si="16"/>
        <v>0</v>
      </c>
      <c r="AH12" s="359">
        <f t="shared" si="21"/>
        <v>0</v>
      </c>
      <c r="AI12" s="298">
        <f t="shared" si="22"/>
        <v>0</v>
      </c>
      <c r="AJ12" s="359">
        <f t="shared" si="23"/>
        <v>0</v>
      </c>
      <c r="AK12" s="298">
        <f t="shared" si="24"/>
        <v>0</v>
      </c>
      <c r="AL12" s="298">
        <f t="shared" si="25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</row>
    <row r="13" spans="1:47" ht="15" x14ac:dyDescent="0.25">
      <c r="A13" s="338">
        <v>45604</v>
      </c>
      <c r="B13" s="312"/>
      <c r="C13" s="312"/>
      <c r="D13" s="339">
        <f t="shared" si="26"/>
        <v>0</v>
      </c>
      <c r="E13" s="340"/>
      <c r="F13" s="311"/>
      <c r="G13" s="339">
        <f t="shared" si="27"/>
        <v>0</v>
      </c>
      <c r="H13" s="341"/>
      <c r="I13" s="312"/>
      <c r="J13" s="339">
        <f t="shared" si="28"/>
        <v>0</v>
      </c>
      <c r="K13" s="342"/>
      <c r="L13" s="342"/>
      <c r="M13" s="342"/>
      <c r="N13" s="343">
        <f t="shared" si="29"/>
        <v>0</v>
      </c>
      <c r="O13" s="344"/>
      <c r="P13" s="298"/>
      <c r="Q13" s="298"/>
      <c r="R13" s="298"/>
      <c r="S13" s="298"/>
      <c r="T13" s="354">
        <f t="shared" si="10"/>
        <v>0</v>
      </c>
      <c r="U13" s="354">
        <f t="shared" si="10"/>
        <v>0</v>
      </c>
      <c r="V13" s="354">
        <f t="shared" si="17"/>
        <v>0</v>
      </c>
      <c r="W13" s="355">
        <f t="shared" si="11"/>
        <v>0</v>
      </c>
      <c r="X13" s="355">
        <f t="shared" si="11"/>
        <v>0</v>
      </c>
      <c r="Y13" s="355">
        <f t="shared" si="18"/>
        <v>0</v>
      </c>
      <c r="Z13" s="303">
        <f t="shared" si="12"/>
        <v>0</v>
      </c>
      <c r="AA13" s="303">
        <f t="shared" si="12"/>
        <v>0</v>
      </c>
      <c r="AB13" s="303">
        <f t="shared" si="19"/>
        <v>0</v>
      </c>
      <c r="AC13" s="302">
        <f t="shared" si="13"/>
        <v>0</v>
      </c>
      <c r="AD13" s="302">
        <f t="shared" si="14"/>
        <v>0</v>
      </c>
      <c r="AE13" s="304">
        <f t="shared" si="20"/>
        <v>0</v>
      </c>
      <c r="AF13" s="364">
        <f t="shared" si="15"/>
        <v>0</v>
      </c>
      <c r="AG13" s="359">
        <f t="shared" si="16"/>
        <v>0</v>
      </c>
      <c r="AH13" s="359">
        <f t="shared" si="21"/>
        <v>0</v>
      </c>
      <c r="AI13" s="298">
        <f t="shared" si="22"/>
        <v>0</v>
      </c>
      <c r="AJ13" s="359">
        <f t="shared" si="23"/>
        <v>0</v>
      </c>
      <c r="AK13" s="298">
        <f t="shared" si="24"/>
        <v>0</v>
      </c>
      <c r="AL13" s="298">
        <f t="shared" si="25"/>
        <v>0</v>
      </c>
      <c r="AM13" s="298"/>
      <c r="AN13" s="298"/>
      <c r="AO13" s="298"/>
      <c r="AP13" s="298"/>
      <c r="AQ13" s="298"/>
    </row>
    <row r="14" spans="1:47" ht="15" x14ac:dyDescent="0.25">
      <c r="A14" s="394">
        <v>45605</v>
      </c>
      <c r="B14" s="381"/>
      <c r="C14" s="381"/>
      <c r="D14" s="382"/>
      <c r="E14" s="383"/>
      <c r="F14" s="384"/>
      <c r="G14" s="382"/>
      <c r="H14" s="385"/>
      <c r="I14" s="381"/>
      <c r="J14" s="382"/>
      <c r="K14" s="386"/>
      <c r="L14" s="386"/>
      <c r="M14" s="386"/>
      <c r="N14" s="387"/>
      <c r="O14" s="388"/>
      <c r="P14" s="298"/>
      <c r="Q14" s="298"/>
      <c r="R14" s="298"/>
      <c r="S14" s="298"/>
      <c r="T14" s="354">
        <f t="shared" si="10"/>
        <v>0</v>
      </c>
      <c r="U14" s="354">
        <f t="shared" si="10"/>
        <v>0</v>
      </c>
      <c r="V14" s="354">
        <f t="shared" si="17"/>
        <v>0</v>
      </c>
      <c r="W14" s="355">
        <f t="shared" si="11"/>
        <v>0</v>
      </c>
      <c r="X14" s="355">
        <f t="shared" si="11"/>
        <v>0</v>
      </c>
      <c r="Y14" s="355">
        <f t="shared" si="18"/>
        <v>0</v>
      </c>
      <c r="Z14" s="303">
        <f t="shared" si="12"/>
        <v>0</v>
      </c>
      <c r="AA14" s="303">
        <f t="shared" si="12"/>
        <v>0</v>
      </c>
      <c r="AB14" s="303">
        <f t="shared" si="19"/>
        <v>0</v>
      </c>
      <c r="AC14" s="302">
        <f t="shared" si="13"/>
        <v>0</v>
      </c>
      <c r="AD14" s="302">
        <f t="shared" si="14"/>
        <v>0</v>
      </c>
      <c r="AE14" s="304">
        <f t="shared" si="20"/>
        <v>0</v>
      </c>
      <c r="AF14" s="364">
        <f t="shared" si="15"/>
        <v>0</v>
      </c>
      <c r="AG14" s="359">
        <f t="shared" si="16"/>
        <v>0</v>
      </c>
      <c r="AH14" s="359">
        <f t="shared" si="21"/>
        <v>0</v>
      </c>
      <c r="AI14" s="298">
        <f t="shared" si="22"/>
        <v>0</v>
      </c>
      <c r="AJ14" s="359">
        <f t="shared" si="23"/>
        <v>0</v>
      </c>
      <c r="AK14" s="298">
        <f t="shared" si="24"/>
        <v>0</v>
      </c>
      <c r="AL14" s="298">
        <f t="shared" si="25"/>
        <v>0</v>
      </c>
      <c r="AM14" s="298"/>
      <c r="AN14" s="298"/>
      <c r="AO14" s="298"/>
      <c r="AP14" s="298"/>
      <c r="AQ14" s="298"/>
    </row>
    <row r="15" spans="1:47" ht="15" x14ac:dyDescent="0.25">
      <c r="A15" s="394">
        <v>45606</v>
      </c>
      <c r="B15" s="381"/>
      <c r="C15" s="381"/>
      <c r="D15" s="382"/>
      <c r="E15" s="383"/>
      <c r="F15" s="384"/>
      <c r="G15" s="382"/>
      <c r="H15" s="385"/>
      <c r="I15" s="381"/>
      <c r="J15" s="382"/>
      <c r="K15" s="386"/>
      <c r="L15" s="386"/>
      <c r="M15" s="386"/>
      <c r="N15" s="387"/>
      <c r="O15" s="388"/>
      <c r="P15" s="298"/>
      <c r="Q15" s="298"/>
      <c r="R15" s="298"/>
      <c r="S15" s="298"/>
      <c r="T15" s="354">
        <f t="shared" si="10"/>
        <v>0</v>
      </c>
      <c r="U15" s="354">
        <f t="shared" si="10"/>
        <v>0</v>
      </c>
      <c r="V15" s="354">
        <f t="shared" si="17"/>
        <v>0</v>
      </c>
      <c r="W15" s="355">
        <f t="shared" si="11"/>
        <v>0</v>
      </c>
      <c r="X15" s="355">
        <f t="shared" si="11"/>
        <v>0</v>
      </c>
      <c r="Y15" s="355">
        <f t="shared" si="18"/>
        <v>0</v>
      </c>
      <c r="Z15" s="303">
        <f t="shared" si="12"/>
        <v>0</v>
      </c>
      <c r="AA15" s="303">
        <f t="shared" si="12"/>
        <v>0</v>
      </c>
      <c r="AB15" s="303">
        <f t="shared" si="19"/>
        <v>0</v>
      </c>
      <c r="AC15" s="302">
        <f t="shared" si="13"/>
        <v>0</v>
      </c>
      <c r="AD15" s="302">
        <f t="shared" si="14"/>
        <v>0</v>
      </c>
      <c r="AE15" s="304">
        <f t="shared" si="20"/>
        <v>0</v>
      </c>
      <c r="AF15" s="364">
        <f t="shared" si="15"/>
        <v>0</v>
      </c>
      <c r="AG15" s="359">
        <f t="shared" si="16"/>
        <v>0</v>
      </c>
      <c r="AH15" s="359">
        <f t="shared" si="21"/>
        <v>0</v>
      </c>
      <c r="AI15" s="298">
        <f t="shared" si="22"/>
        <v>0</v>
      </c>
      <c r="AJ15" s="359">
        <f t="shared" si="23"/>
        <v>0</v>
      </c>
      <c r="AK15" s="298">
        <f t="shared" si="24"/>
        <v>0</v>
      </c>
      <c r="AL15" s="298">
        <f t="shared" si="25"/>
        <v>0</v>
      </c>
      <c r="AM15" s="298"/>
      <c r="AN15" s="298"/>
      <c r="AO15" s="298"/>
      <c r="AP15" s="298"/>
      <c r="AQ15" s="298"/>
    </row>
    <row r="16" spans="1:47" ht="15" x14ac:dyDescent="0.25">
      <c r="A16" s="338">
        <v>45607</v>
      </c>
      <c r="B16" s="312"/>
      <c r="C16" s="312"/>
      <c r="D16" s="339">
        <f t="shared" si="26"/>
        <v>0</v>
      </c>
      <c r="E16" s="340"/>
      <c r="F16" s="311"/>
      <c r="G16" s="339">
        <f t="shared" si="27"/>
        <v>0</v>
      </c>
      <c r="H16" s="341"/>
      <c r="I16" s="312"/>
      <c r="J16" s="339">
        <f t="shared" si="28"/>
        <v>0</v>
      </c>
      <c r="K16" s="342"/>
      <c r="L16" s="342"/>
      <c r="M16" s="342"/>
      <c r="N16" s="343">
        <f t="shared" si="29"/>
        <v>0</v>
      </c>
      <c r="O16" s="344"/>
      <c r="P16" s="298"/>
      <c r="Q16" s="298"/>
      <c r="R16" s="298"/>
      <c r="S16" s="298"/>
      <c r="T16" s="354">
        <f t="shared" si="10"/>
        <v>0</v>
      </c>
      <c r="U16" s="354">
        <f t="shared" si="10"/>
        <v>0</v>
      </c>
      <c r="V16" s="354">
        <f t="shared" si="17"/>
        <v>0</v>
      </c>
      <c r="W16" s="355">
        <f t="shared" si="11"/>
        <v>0</v>
      </c>
      <c r="X16" s="355">
        <f t="shared" si="11"/>
        <v>0</v>
      </c>
      <c r="Y16" s="355">
        <f t="shared" si="18"/>
        <v>0</v>
      </c>
      <c r="Z16" s="303">
        <f t="shared" si="12"/>
        <v>0</v>
      </c>
      <c r="AA16" s="303">
        <f t="shared" si="12"/>
        <v>0</v>
      </c>
      <c r="AB16" s="303">
        <f t="shared" si="19"/>
        <v>0</v>
      </c>
      <c r="AC16" s="302">
        <f t="shared" si="13"/>
        <v>0</v>
      </c>
      <c r="AD16" s="302">
        <f t="shared" si="14"/>
        <v>0</v>
      </c>
      <c r="AE16" s="304">
        <f t="shared" si="20"/>
        <v>0</v>
      </c>
      <c r="AF16" s="364">
        <f t="shared" si="15"/>
        <v>0</v>
      </c>
      <c r="AG16" s="359">
        <f t="shared" si="16"/>
        <v>0</v>
      </c>
      <c r="AH16" s="359">
        <f t="shared" si="21"/>
        <v>0</v>
      </c>
      <c r="AI16" s="298">
        <f t="shared" si="22"/>
        <v>0</v>
      </c>
      <c r="AJ16" s="359">
        <f t="shared" si="23"/>
        <v>0</v>
      </c>
      <c r="AK16" s="298">
        <f t="shared" si="24"/>
        <v>0</v>
      </c>
      <c r="AL16" s="298">
        <f t="shared" si="25"/>
        <v>0</v>
      </c>
      <c r="AM16" s="298"/>
      <c r="AN16" s="298"/>
      <c r="AO16" s="298"/>
      <c r="AP16" s="298"/>
      <c r="AQ16" s="298"/>
    </row>
    <row r="17" spans="1:47" ht="15" x14ac:dyDescent="0.25">
      <c r="A17" s="338">
        <v>45608</v>
      </c>
      <c r="B17" s="312"/>
      <c r="C17" s="312"/>
      <c r="D17" s="339">
        <f t="shared" si="26"/>
        <v>0</v>
      </c>
      <c r="E17" s="340"/>
      <c r="F17" s="311"/>
      <c r="G17" s="339">
        <f t="shared" si="27"/>
        <v>0</v>
      </c>
      <c r="H17" s="341"/>
      <c r="I17" s="312"/>
      <c r="J17" s="339">
        <f t="shared" si="28"/>
        <v>0</v>
      </c>
      <c r="K17" s="342"/>
      <c r="L17" s="342"/>
      <c r="M17" s="342"/>
      <c r="N17" s="343">
        <f t="shared" si="29"/>
        <v>0</v>
      </c>
      <c r="O17" s="344"/>
      <c r="P17" s="298"/>
      <c r="Q17" s="298"/>
      <c r="R17" s="298"/>
      <c r="S17" s="298"/>
      <c r="T17" s="354">
        <f t="shared" si="10"/>
        <v>0</v>
      </c>
      <c r="U17" s="354">
        <f t="shared" si="10"/>
        <v>0</v>
      </c>
      <c r="V17" s="354">
        <f t="shared" si="17"/>
        <v>0</v>
      </c>
      <c r="W17" s="355">
        <f t="shared" si="11"/>
        <v>0</v>
      </c>
      <c r="X17" s="355">
        <f t="shared" si="11"/>
        <v>0</v>
      </c>
      <c r="Y17" s="355">
        <f t="shared" si="18"/>
        <v>0</v>
      </c>
      <c r="Z17" s="303">
        <f t="shared" si="12"/>
        <v>0</v>
      </c>
      <c r="AA17" s="303">
        <f t="shared" si="12"/>
        <v>0</v>
      </c>
      <c r="AB17" s="303">
        <f t="shared" si="19"/>
        <v>0</v>
      </c>
      <c r="AC17" s="302">
        <f t="shared" si="13"/>
        <v>0</v>
      </c>
      <c r="AD17" s="302">
        <f t="shared" si="14"/>
        <v>0</v>
      </c>
      <c r="AE17" s="304">
        <f t="shared" si="20"/>
        <v>0</v>
      </c>
      <c r="AF17" s="364">
        <f t="shared" si="15"/>
        <v>0</v>
      </c>
      <c r="AG17" s="359">
        <f t="shared" si="16"/>
        <v>0</v>
      </c>
      <c r="AH17" s="359">
        <f t="shared" si="21"/>
        <v>0</v>
      </c>
      <c r="AI17" s="298">
        <f t="shared" si="22"/>
        <v>0</v>
      </c>
      <c r="AJ17" s="359">
        <f t="shared" si="23"/>
        <v>0</v>
      </c>
      <c r="AK17" s="298">
        <f t="shared" si="24"/>
        <v>0</v>
      </c>
      <c r="AL17" s="298">
        <f t="shared" si="25"/>
        <v>0</v>
      </c>
      <c r="AM17" s="298"/>
      <c r="AN17" s="298"/>
      <c r="AO17" s="298"/>
      <c r="AP17" s="298"/>
      <c r="AQ17" s="298"/>
    </row>
    <row r="18" spans="1:47" ht="15" x14ac:dyDescent="0.25">
      <c r="A18" s="338">
        <v>45609</v>
      </c>
      <c r="B18" s="312"/>
      <c r="C18" s="312"/>
      <c r="D18" s="339">
        <f t="shared" si="26"/>
        <v>0</v>
      </c>
      <c r="E18" s="340"/>
      <c r="F18" s="311"/>
      <c r="G18" s="339">
        <f t="shared" si="27"/>
        <v>0</v>
      </c>
      <c r="H18" s="341"/>
      <c r="I18" s="312"/>
      <c r="J18" s="339">
        <f t="shared" si="28"/>
        <v>0</v>
      </c>
      <c r="K18" s="342"/>
      <c r="L18" s="342"/>
      <c r="M18" s="342"/>
      <c r="N18" s="343">
        <f t="shared" si="29"/>
        <v>0</v>
      </c>
      <c r="O18" s="344"/>
      <c r="P18" s="298"/>
      <c r="Q18" s="298"/>
      <c r="R18" s="298"/>
      <c r="S18" s="298"/>
      <c r="T18" s="354">
        <f t="shared" si="10"/>
        <v>0</v>
      </c>
      <c r="U18" s="354">
        <f t="shared" si="10"/>
        <v>0</v>
      </c>
      <c r="V18" s="354">
        <f t="shared" si="17"/>
        <v>0</v>
      </c>
      <c r="W18" s="355">
        <f t="shared" si="11"/>
        <v>0</v>
      </c>
      <c r="X18" s="355">
        <f t="shared" si="11"/>
        <v>0</v>
      </c>
      <c r="Y18" s="355">
        <f t="shared" si="18"/>
        <v>0</v>
      </c>
      <c r="Z18" s="303">
        <f t="shared" si="12"/>
        <v>0</v>
      </c>
      <c r="AA18" s="303">
        <f t="shared" si="12"/>
        <v>0</v>
      </c>
      <c r="AB18" s="303">
        <f t="shared" si="19"/>
        <v>0</v>
      </c>
      <c r="AC18" s="302">
        <f t="shared" si="13"/>
        <v>0</v>
      </c>
      <c r="AD18" s="302">
        <f t="shared" si="14"/>
        <v>0</v>
      </c>
      <c r="AE18" s="304">
        <f t="shared" si="20"/>
        <v>0</v>
      </c>
      <c r="AF18" s="364">
        <f t="shared" si="15"/>
        <v>0</v>
      </c>
      <c r="AG18" s="359">
        <f t="shared" si="16"/>
        <v>0</v>
      </c>
      <c r="AH18" s="359">
        <f t="shared" si="21"/>
        <v>0</v>
      </c>
      <c r="AI18" s="298">
        <f t="shared" si="22"/>
        <v>0</v>
      </c>
      <c r="AJ18" s="359">
        <f t="shared" si="23"/>
        <v>0</v>
      </c>
      <c r="AK18" s="298">
        <f t="shared" si="24"/>
        <v>0</v>
      </c>
      <c r="AL18" s="298">
        <f t="shared" si="25"/>
        <v>0</v>
      </c>
      <c r="AM18" s="298"/>
      <c r="AN18" s="298"/>
      <c r="AO18" s="298"/>
      <c r="AP18" s="298"/>
      <c r="AQ18" s="298"/>
    </row>
    <row r="19" spans="1:47" s="170" customFormat="1" ht="15" x14ac:dyDescent="0.25">
      <c r="A19" s="338">
        <v>45610</v>
      </c>
      <c r="B19" s="312"/>
      <c r="C19" s="312"/>
      <c r="D19" s="339">
        <f t="shared" si="26"/>
        <v>0</v>
      </c>
      <c r="E19" s="340"/>
      <c r="F19" s="311"/>
      <c r="G19" s="339">
        <f t="shared" si="27"/>
        <v>0</v>
      </c>
      <c r="H19" s="341"/>
      <c r="I19" s="312"/>
      <c r="J19" s="339">
        <f t="shared" si="28"/>
        <v>0</v>
      </c>
      <c r="K19" s="342"/>
      <c r="L19" s="342"/>
      <c r="M19" s="342"/>
      <c r="N19" s="343">
        <f t="shared" si="29"/>
        <v>0</v>
      </c>
      <c r="O19" s="344"/>
      <c r="P19" s="305"/>
      <c r="Q19" s="305"/>
      <c r="R19" s="305"/>
      <c r="S19" s="305"/>
      <c r="T19" s="354">
        <f t="shared" si="10"/>
        <v>0</v>
      </c>
      <c r="U19" s="354">
        <f t="shared" si="10"/>
        <v>0</v>
      </c>
      <c r="V19" s="354">
        <f t="shared" si="17"/>
        <v>0</v>
      </c>
      <c r="W19" s="355">
        <f t="shared" si="11"/>
        <v>0</v>
      </c>
      <c r="X19" s="355">
        <f t="shared" si="11"/>
        <v>0</v>
      </c>
      <c r="Y19" s="355">
        <f t="shared" si="18"/>
        <v>0</v>
      </c>
      <c r="Z19" s="303">
        <f t="shared" si="12"/>
        <v>0</v>
      </c>
      <c r="AA19" s="303">
        <f t="shared" si="12"/>
        <v>0</v>
      </c>
      <c r="AB19" s="303">
        <f t="shared" si="19"/>
        <v>0</v>
      </c>
      <c r="AC19" s="302">
        <f t="shared" si="13"/>
        <v>0</v>
      </c>
      <c r="AD19" s="302">
        <f t="shared" si="14"/>
        <v>0</v>
      </c>
      <c r="AE19" s="304">
        <f t="shared" si="20"/>
        <v>0</v>
      </c>
      <c r="AF19" s="364">
        <f t="shared" si="15"/>
        <v>0</v>
      </c>
      <c r="AG19" s="359">
        <f t="shared" si="16"/>
        <v>0</v>
      </c>
      <c r="AH19" s="359">
        <f t="shared" si="21"/>
        <v>0</v>
      </c>
      <c r="AI19" s="298">
        <f t="shared" si="22"/>
        <v>0</v>
      </c>
      <c r="AJ19" s="359">
        <f t="shared" si="23"/>
        <v>0</v>
      </c>
      <c r="AK19" s="298">
        <f t="shared" si="24"/>
        <v>0</v>
      </c>
      <c r="AL19" s="298">
        <f t="shared" si="25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</row>
    <row r="20" spans="1:47" ht="15" x14ac:dyDescent="0.25">
      <c r="A20" s="338">
        <v>45611</v>
      </c>
      <c r="B20" s="312"/>
      <c r="C20" s="312"/>
      <c r="D20" s="339">
        <f t="shared" si="26"/>
        <v>0</v>
      </c>
      <c r="E20" s="340"/>
      <c r="F20" s="311"/>
      <c r="G20" s="339">
        <f t="shared" si="27"/>
        <v>0</v>
      </c>
      <c r="H20" s="341"/>
      <c r="I20" s="312"/>
      <c r="J20" s="339">
        <f t="shared" si="28"/>
        <v>0</v>
      </c>
      <c r="K20" s="342"/>
      <c r="L20" s="342"/>
      <c r="M20" s="342"/>
      <c r="N20" s="343">
        <f t="shared" si="29"/>
        <v>0</v>
      </c>
      <c r="O20" s="344"/>
      <c r="P20" s="298"/>
      <c r="Q20" s="298"/>
      <c r="R20" s="298"/>
      <c r="S20" s="298"/>
      <c r="T20" s="354">
        <f t="shared" si="10"/>
        <v>0</v>
      </c>
      <c r="U20" s="354">
        <f t="shared" si="10"/>
        <v>0</v>
      </c>
      <c r="V20" s="354">
        <f t="shared" si="17"/>
        <v>0</v>
      </c>
      <c r="W20" s="355">
        <f t="shared" si="11"/>
        <v>0</v>
      </c>
      <c r="X20" s="355">
        <f t="shared" si="11"/>
        <v>0</v>
      </c>
      <c r="Y20" s="355">
        <f t="shared" si="18"/>
        <v>0</v>
      </c>
      <c r="Z20" s="303">
        <f t="shared" si="12"/>
        <v>0</v>
      </c>
      <c r="AA20" s="303">
        <f t="shared" si="12"/>
        <v>0</v>
      </c>
      <c r="AB20" s="303">
        <f t="shared" si="19"/>
        <v>0</v>
      </c>
      <c r="AC20" s="302">
        <f t="shared" si="13"/>
        <v>0</v>
      </c>
      <c r="AD20" s="302">
        <f t="shared" si="14"/>
        <v>0</v>
      </c>
      <c r="AE20" s="304">
        <f t="shared" si="20"/>
        <v>0</v>
      </c>
      <c r="AF20" s="364">
        <f t="shared" si="15"/>
        <v>0</v>
      </c>
      <c r="AG20" s="359">
        <f t="shared" si="16"/>
        <v>0</v>
      </c>
      <c r="AH20" s="359">
        <f t="shared" si="21"/>
        <v>0</v>
      </c>
      <c r="AI20" s="298">
        <f t="shared" si="22"/>
        <v>0</v>
      </c>
      <c r="AJ20" s="359">
        <f t="shared" si="23"/>
        <v>0</v>
      </c>
      <c r="AK20" s="298">
        <f t="shared" si="24"/>
        <v>0</v>
      </c>
      <c r="AL20" s="298">
        <f t="shared" si="25"/>
        <v>0</v>
      </c>
      <c r="AM20" s="298"/>
      <c r="AN20" s="298"/>
      <c r="AO20" s="298"/>
      <c r="AP20" s="298"/>
      <c r="AQ20" s="298"/>
    </row>
    <row r="21" spans="1:47" ht="15" x14ac:dyDescent="0.25">
      <c r="A21" s="394">
        <v>45612</v>
      </c>
      <c r="B21" s="381"/>
      <c r="C21" s="381"/>
      <c r="D21" s="382"/>
      <c r="E21" s="383"/>
      <c r="F21" s="384"/>
      <c r="G21" s="382"/>
      <c r="H21" s="385"/>
      <c r="I21" s="381"/>
      <c r="J21" s="382"/>
      <c r="K21" s="386"/>
      <c r="L21" s="386"/>
      <c r="M21" s="386"/>
      <c r="N21" s="387"/>
      <c r="O21" s="388"/>
      <c r="P21" s="298"/>
      <c r="Q21" s="298"/>
      <c r="R21" s="298"/>
      <c r="S21" s="298"/>
      <c r="T21" s="354">
        <f t="shared" si="10"/>
        <v>0</v>
      </c>
      <c r="U21" s="354">
        <f t="shared" si="10"/>
        <v>0</v>
      </c>
      <c r="V21" s="354">
        <f t="shared" si="17"/>
        <v>0</v>
      </c>
      <c r="W21" s="355">
        <f t="shared" si="11"/>
        <v>0</v>
      </c>
      <c r="X21" s="355">
        <f t="shared" si="11"/>
        <v>0</v>
      </c>
      <c r="Y21" s="355">
        <f t="shared" si="18"/>
        <v>0</v>
      </c>
      <c r="Z21" s="303">
        <f t="shared" si="12"/>
        <v>0</v>
      </c>
      <c r="AA21" s="303">
        <f t="shared" si="12"/>
        <v>0</v>
      </c>
      <c r="AB21" s="303">
        <f t="shared" si="19"/>
        <v>0</v>
      </c>
      <c r="AC21" s="302">
        <f t="shared" si="13"/>
        <v>0</v>
      </c>
      <c r="AD21" s="302">
        <f t="shared" si="14"/>
        <v>0</v>
      </c>
      <c r="AE21" s="304">
        <f t="shared" si="20"/>
        <v>0</v>
      </c>
      <c r="AF21" s="364">
        <f t="shared" si="15"/>
        <v>0</v>
      </c>
      <c r="AG21" s="359">
        <f t="shared" si="16"/>
        <v>0</v>
      </c>
      <c r="AH21" s="359">
        <f t="shared" si="21"/>
        <v>0</v>
      </c>
      <c r="AI21" s="298">
        <f t="shared" si="22"/>
        <v>0</v>
      </c>
      <c r="AJ21" s="359">
        <f t="shared" si="23"/>
        <v>0</v>
      </c>
      <c r="AK21" s="298">
        <f t="shared" si="24"/>
        <v>0</v>
      </c>
      <c r="AL21" s="298">
        <f t="shared" si="25"/>
        <v>0</v>
      </c>
      <c r="AM21" s="298"/>
      <c r="AN21" s="298"/>
      <c r="AO21" s="298"/>
      <c r="AP21" s="298"/>
      <c r="AQ21" s="298"/>
    </row>
    <row r="22" spans="1:47" ht="15" x14ac:dyDescent="0.25">
      <c r="A22" s="394">
        <v>45613</v>
      </c>
      <c r="B22" s="381"/>
      <c r="C22" s="381"/>
      <c r="D22" s="382"/>
      <c r="E22" s="383"/>
      <c r="F22" s="384"/>
      <c r="G22" s="382"/>
      <c r="H22" s="385"/>
      <c r="I22" s="381"/>
      <c r="J22" s="382"/>
      <c r="K22" s="386"/>
      <c r="L22" s="386"/>
      <c r="M22" s="386"/>
      <c r="N22" s="387"/>
      <c r="O22" s="388"/>
      <c r="P22" s="298"/>
      <c r="Q22" s="298"/>
      <c r="R22" s="298"/>
      <c r="S22" s="298"/>
      <c r="T22" s="354">
        <f t="shared" si="10"/>
        <v>0</v>
      </c>
      <c r="U22" s="354">
        <f t="shared" si="10"/>
        <v>0</v>
      </c>
      <c r="V22" s="354">
        <f t="shared" si="17"/>
        <v>0</v>
      </c>
      <c r="W22" s="355">
        <f t="shared" si="11"/>
        <v>0</v>
      </c>
      <c r="X22" s="355">
        <f t="shared" si="11"/>
        <v>0</v>
      </c>
      <c r="Y22" s="355">
        <f t="shared" si="18"/>
        <v>0</v>
      </c>
      <c r="Z22" s="303">
        <f t="shared" si="12"/>
        <v>0</v>
      </c>
      <c r="AA22" s="303">
        <f t="shared" si="12"/>
        <v>0</v>
      </c>
      <c r="AB22" s="303">
        <f t="shared" si="19"/>
        <v>0</v>
      </c>
      <c r="AC22" s="302">
        <f t="shared" si="13"/>
        <v>0</v>
      </c>
      <c r="AD22" s="302">
        <f t="shared" si="14"/>
        <v>0</v>
      </c>
      <c r="AE22" s="304">
        <f t="shared" si="20"/>
        <v>0</v>
      </c>
      <c r="AF22" s="364">
        <f t="shared" si="15"/>
        <v>0</v>
      </c>
      <c r="AG22" s="359">
        <f t="shared" si="16"/>
        <v>0</v>
      </c>
      <c r="AH22" s="359">
        <f t="shared" si="21"/>
        <v>0</v>
      </c>
      <c r="AI22" s="298">
        <f t="shared" si="22"/>
        <v>0</v>
      </c>
      <c r="AJ22" s="359">
        <f t="shared" si="23"/>
        <v>0</v>
      </c>
      <c r="AK22" s="298">
        <f t="shared" si="24"/>
        <v>0</v>
      </c>
      <c r="AL22" s="298">
        <f t="shared" si="25"/>
        <v>0</v>
      </c>
      <c r="AM22" s="298"/>
      <c r="AN22" s="298"/>
      <c r="AO22" s="298"/>
      <c r="AP22" s="298"/>
      <c r="AQ22" s="298"/>
    </row>
    <row r="23" spans="1:47" ht="15" x14ac:dyDescent="0.25">
      <c r="A23" s="338">
        <v>45614</v>
      </c>
      <c r="B23" s="312"/>
      <c r="C23" s="312"/>
      <c r="D23" s="339">
        <f t="shared" si="26"/>
        <v>0</v>
      </c>
      <c r="E23" s="340"/>
      <c r="F23" s="311"/>
      <c r="G23" s="339">
        <f t="shared" si="27"/>
        <v>0</v>
      </c>
      <c r="H23" s="341"/>
      <c r="I23" s="312"/>
      <c r="J23" s="339">
        <f t="shared" si="28"/>
        <v>0</v>
      </c>
      <c r="K23" s="342"/>
      <c r="L23" s="342"/>
      <c r="M23" s="342"/>
      <c r="N23" s="343">
        <f t="shared" si="29"/>
        <v>0</v>
      </c>
      <c r="O23" s="344"/>
      <c r="P23" s="298"/>
      <c r="Q23" s="298"/>
      <c r="R23" s="298"/>
      <c r="S23" s="298"/>
      <c r="T23" s="354">
        <f t="shared" si="10"/>
        <v>0</v>
      </c>
      <c r="U23" s="354">
        <f t="shared" si="10"/>
        <v>0</v>
      </c>
      <c r="V23" s="354">
        <f t="shared" si="17"/>
        <v>0</v>
      </c>
      <c r="W23" s="355">
        <f t="shared" si="11"/>
        <v>0</v>
      </c>
      <c r="X23" s="355">
        <f t="shared" si="11"/>
        <v>0</v>
      </c>
      <c r="Y23" s="355">
        <f t="shared" si="18"/>
        <v>0</v>
      </c>
      <c r="Z23" s="303">
        <f t="shared" si="12"/>
        <v>0</v>
      </c>
      <c r="AA23" s="303">
        <f t="shared" si="12"/>
        <v>0</v>
      </c>
      <c r="AB23" s="303">
        <f t="shared" si="19"/>
        <v>0</v>
      </c>
      <c r="AC23" s="302">
        <f t="shared" si="13"/>
        <v>0</v>
      </c>
      <c r="AD23" s="302">
        <f t="shared" si="14"/>
        <v>0</v>
      </c>
      <c r="AE23" s="304">
        <f t="shared" si="20"/>
        <v>0</v>
      </c>
      <c r="AF23" s="364">
        <f t="shared" si="15"/>
        <v>0</v>
      </c>
      <c r="AG23" s="359">
        <f t="shared" si="16"/>
        <v>0</v>
      </c>
      <c r="AH23" s="359">
        <f t="shared" si="21"/>
        <v>0</v>
      </c>
      <c r="AI23" s="298">
        <f t="shared" si="22"/>
        <v>0</v>
      </c>
      <c r="AJ23" s="359">
        <f t="shared" si="23"/>
        <v>0</v>
      </c>
      <c r="AK23" s="298">
        <f t="shared" si="24"/>
        <v>0</v>
      </c>
      <c r="AL23" s="298">
        <f t="shared" si="25"/>
        <v>0</v>
      </c>
      <c r="AM23" s="298"/>
      <c r="AN23" s="298"/>
      <c r="AO23" s="298"/>
      <c r="AP23" s="298"/>
      <c r="AQ23" s="298"/>
    </row>
    <row r="24" spans="1:47" ht="15" x14ac:dyDescent="0.25">
      <c r="A24" s="338">
        <v>45615</v>
      </c>
      <c r="B24" s="312"/>
      <c r="C24" s="312"/>
      <c r="D24" s="339">
        <f t="shared" si="26"/>
        <v>0</v>
      </c>
      <c r="E24" s="340"/>
      <c r="F24" s="311"/>
      <c r="G24" s="339">
        <f t="shared" si="27"/>
        <v>0</v>
      </c>
      <c r="H24" s="341"/>
      <c r="I24" s="312"/>
      <c r="J24" s="339">
        <f t="shared" si="28"/>
        <v>0</v>
      </c>
      <c r="K24" s="342"/>
      <c r="L24" s="342"/>
      <c r="M24" s="342"/>
      <c r="N24" s="343">
        <f t="shared" si="29"/>
        <v>0</v>
      </c>
      <c r="O24" s="344"/>
      <c r="P24" s="298"/>
      <c r="Q24" s="298"/>
      <c r="R24" s="298"/>
      <c r="S24" s="298"/>
      <c r="T24" s="354">
        <f t="shared" si="10"/>
        <v>0</v>
      </c>
      <c r="U24" s="354">
        <f t="shared" si="10"/>
        <v>0</v>
      </c>
      <c r="V24" s="354">
        <f t="shared" si="17"/>
        <v>0</v>
      </c>
      <c r="W24" s="355">
        <f t="shared" si="11"/>
        <v>0</v>
      </c>
      <c r="X24" s="355">
        <f t="shared" si="11"/>
        <v>0</v>
      </c>
      <c r="Y24" s="355">
        <f t="shared" si="18"/>
        <v>0</v>
      </c>
      <c r="Z24" s="303">
        <f t="shared" si="12"/>
        <v>0</v>
      </c>
      <c r="AA24" s="303">
        <f t="shared" si="12"/>
        <v>0</v>
      </c>
      <c r="AB24" s="303">
        <f t="shared" si="19"/>
        <v>0</v>
      </c>
      <c r="AC24" s="302">
        <f t="shared" si="13"/>
        <v>0</v>
      </c>
      <c r="AD24" s="302">
        <f t="shared" si="14"/>
        <v>0</v>
      </c>
      <c r="AE24" s="304">
        <f t="shared" si="20"/>
        <v>0</v>
      </c>
      <c r="AF24" s="364">
        <f t="shared" si="15"/>
        <v>0</v>
      </c>
      <c r="AG24" s="359">
        <f t="shared" si="16"/>
        <v>0</v>
      </c>
      <c r="AH24" s="359">
        <f t="shared" si="21"/>
        <v>0</v>
      </c>
      <c r="AI24" s="298">
        <f t="shared" si="22"/>
        <v>0</v>
      </c>
      <c r="AJ24" s="359">
        <f t="shared" si="23"/>
        <v>0</v>
      </c>
      <c r="AK24" s="298">
        <f t="shared" si="24"/>
        <v>0</v>
      </c>
      <c r="AL24" s="298">
        <f t="shared" si="25"/>
        <v>0</v>
      </c>
      <c r="AM24" s="298"/>
      <c r="AN24" s="298"/>
      <c r="AO24" s="298"/>
      <c r="AP24" s="298"/>
      <c r="AQ24" s="298"/>
    </row>
    <row r="25" spans="1:47" ht="15" x14ac:dyDescent="0.25">
      <c r="A25" s="338">
        <v>45616</v>
      </c>
      <c r="B25" s="312"/>
      <c r="C25" s="312"/>
      <c r="D25" s="339">
        <f t="shared" si="26"/>
        <v>0</v>
      </c>
      <c r="E25" s="340"/>
      <c r="F25" s="311"/>
      <c r="G25" s="339">
        <f t="shared" si="27"/>
        <v>0</v>
      </c>
      <c r="H25" s="341"/>
      <c r="I25" s="312"/>
      <c r="J25" s="339">
        <f t="shared" si="28"/>
        <v>0</v>
      </c>
      <c r="K25" s="342"/>
      <c r="L25" s="342"/>
      <c r="M25" s="342"/>
      <c r="N25" s="343">
        <f t="shared" si="29"/>
        <v>0</v>
      </c>
      <c r="O25" s="344"/>
      <c r="P25" s="298"/>
      <c r="Q25" s="298"/>
      <c r="R25" s="298"/>
      <c r="S25" s="298"/>
      <c r="T25" s="354">
        <f t="shared" si="10"/>
        <v>0</v>
      </c>
      <c r="U25" s="354">
        <f t="shared" si="10"/>
        <v>0</v>
      </c>
      <c r="V25" s="354">
        <f t="shared" si="17"/>
        <v>0</v>
      </c>
      <c r="W25" s="355">
        <f t="shared" si="11"/>
        <v>0</v>
      </c>
      <c r="X25" s="355">
        <f t="shared" si="11"/>
        <v>0</v>
      </c>
      <c r="Y25" s="355">
        <f t="shared" si="18"/>
        <v>0</v>
      </c>
      <c r="Z25" s="303">
        <f t="shared" si="12"/>
        <v>0</v>
      </c>
      <c r="AA25" s="303">
        <f t="shared" si="12"/>
        <v>0</v>
      </c>
      <c r="AB25" s="303">
        <f t="shared" si="19"/>
        <v>0</v>
      </c>
      <c r="AC25" s="302">
        <f t="shared" si="13"/>
        <v>0</v>
      </c>
      <c r="AD25" s="302">
        <f t="shared" si="14"/>
        <v>0</v>
      </c>
      <c r="AE25" s="304">
        <f t="shared" si="20"/>
        <v>0</v>
      </c>
      <c r="AF25" s="364">
        <f t="shared" si="15"/>
        <v>0</v>
      </c>
      <c r="AG25" s="359">
        <f t="shared" si="16"/>
        <v>0</v>
      </c>
      <c r="AH25" s="359">
        <f t="shared" si="21"/>
        <v>0</v>
      </c>
      <c r="AI25" s="298">
        <f t="shared" si="22"/>
        <v>0</v>
      </c>
      <c r="AJ25" s="359">
        <f t="shared" si="23"/>
        <v>0</v>
      </c>
      <c r="AK25" s="298">
        <f t="shared" si="24"/>
        <v>0</v>
      </c>
      <c r="AL25" s="298">
        <f t="shared" si="25"/>
        <v>0</v>
      </c>
      <c r="AM25" s="298"/>
      <c r="AN25" s="298"/>
      <c r="AO25" s="298"/>
      <c r="AP25" s="298"/>
      <c r="AQ25" s="298"/>
    </row>
    <row r="26" spans="1:47" ht="15" x14ac:dyDescent="0.25">
      <c r="A26" s="338">
        <v>45617</v>
      </c>
      <c r="B26" s="312"/>
      <c r="C26" s="312"/>
      <c r="D26" s="339">
        <f t="shared" si="26"/>
        <v>0</v>
      </c>
      <c r="E26" s="340"/>
      <c r="F26" s="311"/>
      <c r="G26" s="339">
        <f t="shared" si="27"/>
        <v>0</v>
      </c>
      <c r="H26" s="341"/>
      <c r="I26" s="312"/>
      <c r="J26" s="339">
        <f t="shared" si="28"/>
        <v>0</v>
      </c>
      <c r="K26" s="342"/>
      <c r="L26" s="342"/>
      <c r="M26" s="342"/>
      <c r="N26" s="343">
        <f t="shared" si="29"/>
        <v>0</v>
      </c>
      <c r="O26" s="344"/>
      <c r="P26" s="298"/>
      <c r="Q26" s="298"/>
      <c r="R26" s="298"/>
      <c r="S26" s="298"/>
      <c r="T26" s="354">
        <f t="shared" si="10"/>
        <v>0</v>
      </c>
      <c r="U26" s="354">
        <f t="shared" si="10"/>
        <v>0</v>
      </c>
      <c r="V26" s="354">
        <f t="shared" si="17"/>
        <v>0</v>
      </c>
      <c r="W26" s="355">
        <f t="shared" si="11"/>
        <v>0</v>
      </c>
      <c r="X26" s="355">
        <f t="shared" si="11"/>
        <v>0</v>
      </c>
      <c r="Y26" s="355">
        <f t="shared" si="18"/>
        <v>0</v>
      </c>
      <c r="Z26" s="303">
        <f t="shared" si="12"/>
        <v>0</v>
      </c>
      <c r="AA26" s="303">
        <f t="shared" si="12"/>
        <v>0</v>
      </c>
      <c r="AB26" s="303">
        <f t="shared" si="19"/>
        <v>0</v>
      </c>
      <c r="AC26" s="302">
        <f t="shared" si="13"/>
        <v>0</v>
      </c>
      <c r="AD26" s="302">
        <f t="shared" si="14"/>
        <v>0</v>
      </c>
      <c r="AE26" s="304">
        <f t="shared" si="20"/>
        <v>0</v>
      </c>
      <c r="AF26" s="364">
        <f t="shared" si="15"/>
        <v>0</v>
      </c>
      <c r="AG26" s="359">
        <f t="shared" si="16"/>
        <v>0</v>
      </c>
      <c r="AH26" s="359">
        <f t="shared" si="21"/>
        <v>0</v>
      </c>
      <c r="AI26" s="298">
        <f t="shared" si="22"/>
        <v>0</v>
      </c>
      <c r="AJ26" s="359">
        <f t="shared" si="23"/>
        <v>0</v>
      </c>
      <c r="AK26" s="298">
        <f t="shared" si="24"/>
        <v>0</v>
      </c>
      <c r="AL26" s="298">
        <f t="shared" si="25"/>
        <v>0</v>
      </c>
      <c r="AM26" s="298"/>
      <c r="AN26" s="298"/>
      <c r="AO26" s="298"/>
      <c r="AP26" s="298"/>
      <c r="AQ26" s="298"/>
    </row>
    <row r="27" spans="1:47" ht="15" x14ac:dyDescent="0.25">
      <c r="A27" s="338">
        <v>45618</v>
      </c>
      <c r="B27" s="312"/>
      <c r="C27" s="312"/>
      <c r="D27" s="339">
        <f t="shared" si="26"/>
        <v>0</v>
      </c>
      <c r="E27" s="340"/>
      <c r="F27" s="311"/>
      <c r="G27" s="339">
        <f t="shared" si="27"/>
        <v>0</v>
      </c>
      <c r="H27" s="341"/>
      <c r="I27" s="312"/>
      <c r="J27" s="339">
        <f t="shared" si="28"/>
        <v>0</v>
      </c>
      <c r="K27" s="342"/>
      <c r="L27" s="342"/>
      <c r="M27" s="342"/>
      <c r="N27" s="343">
        <f t="shared" si="29"/>
        <v>0</v>
      </c>
      <c r="O27" s="344"/>
      <c r="P27" s="298"/>
      <c r="Q27" s="298"/>
      <c r="R27" s="298"/>
      <c r="S27" s="298"/>
      <c r="T27" s="354">
        <f t="shared" si="10"/>
        <v>0</v>
      </c>
      <c r="U27" s="354">
        <f t="shared" si="10"/>
        <v>0</v>
      </c>
      <c r="V27" s="354">
        <f t="shared" si="17"/>
        <v>0</v>
      </c>
      <c r="W27" s="355">
        <f t="shared" si="11"/>
        <v>0</v>
      </c>
      <c r="X27" s="355">
        <f t="shared" si="11"/>
        <v>0</v>
      </c>
      <c r="Y27" s="355">
        <f t="shared" si="18"/>
        <v>0</v>
      </c>
      <c r="Z27" s="303">
        <f t="shared" si="12"/>
        <v>0</v>
      </c>
      <c r="AA27" s="303">
        <f t="shared" si="12"/>
        <v>0</v>
      </c>
      <c r="AB27" s="303">
        <f t="shared" si="19"/>
        <v>0</v>
      </c>
      <c r="AC27" s="302">
        <f t="shared" si="13"/>
        <v>0</v>
      </c>
      <c r="AD27" s="302">
        <f t="shared" si="14"/>
        <v>0</v>
      </c>
      <c r="AE27" s="304">
        <f t="shared" si="20"/>
        <v>0</v>
      </c>
      <c r="AF27" s="364">
        <f t="shared" si="15"/>
        <v>0</v>
      </c>
      <c r="AG27" s="359">
        <f t="shared" si="16"/>
        <v>0</v>
      </c>
      <c r="AH27" s="359">
        <f t="shared" si="21"/>
        <v>0</v>
      </c>
      <c r="AI27" s="298">
        <f t="shared" si="22"/>
        <v>0</v>
      </c>
      <c r="AJ27" s="359">
        <f t="shared" si="23"/>
        <v>0</v>
      </c>
      <c r="AK27" s="298">
        <f t="shared" si="24"/>
        <v>0</v>
      </c>
      <c r="AL27" s="298">
        <f t="shared" si="25"/>
        <v>0</v>
      </c>
      <c r="AM27" s="298"/>
      <c r="AN27" s="298"/>
      <c r="AO27" s="298"/>
      <c r="AP27" s="298"/>
      <c r="AQ27" s="298"/>
    </row>
    <row r="28" spans="1:47" ht="15" x14ac:dyDescent="0.25">
      <c r="A28" s="394">
        <v>45619</v>
      </c>
      <c r="B28" s="381"/>
      <c r="C28" s="381"/>
      <c r="D28" s="382"/>
      <c r="E28" s="383"/>
      <c r="F28" s="384"/>
      <c r="G28" s="382"/>
      <c r="H28" s="385"/>
      <c r="I28" s="381"/>
      <c r="J28" s="382"/>
      <c r="K28" s="386"/>
      <c r="L28" s="386"/>
      <c r="M28" s="386"/>
      <c r="N28" s="387"/>
      <c r="O28" s="388"/>
      <c r="P28" s="298"/>
      <c r="Q28" s="298"/>
      <c r="R28" s="298"/>
      <c r="S28" s="298"/>
      <c r="T28" s="354">
        <f t="shared" si="10"/>
        <v>0</v>
      </c>
      <c r="U28" s="354">
        <f t="shared" si="10"/>
        <v>0</v>
      </c>
      <c r="V28" s="354">
        <f t="shared" si="17"/>
        <v>0</v>
      </c>
      <c r="W28" s="355">
        <f t="shared" si="11"/>
        <v>0</v>
      </c>
      <c r="X28" s="355">
        <f t="shared" si="11"/>
        <v>0</v>
      </c>
      <c r="Y28" s="355">
        <f t="shared" si="18"/>
        <v>0</v>
      </c>
      <c r="Z28" s="303">
        <f t="shared" si="12"/>
        <v>0</v>
      </c>
      <c r="AA28" s="303">
        <f t="shared" si="12"/>
        <v>0</v>
      </c>
      <c r="AB28" s="303">
        <f t="shared" si="19"/>
        <v>0</v>
      </c>
      <c r="AC28" s="302">
        <f t="shared" si="13"/>
        <v>0</v>
      </c>
      <c r="AD28" s="302">
        <f t="shared" si="14"/>
        <v>0</v>
      </c>
      <c r="AE28" s="304">
        <f t="shared" si="20"/>
        <v>0</v>
      </c>
      <c r="AF28" s="364">
        <f t="shared" si="15"/>
        <v>0</v>
      </c>
      <c r="AG28" s="359">
        <f t="shared" si="16"/>
        <v>0</v>
      </c>
      <c r="AH28" s="359">
        <f t="shared" si="21"/>
        <v>0</v>
      </c>
      <c r="AI28" s="298">
        <f t="shared" si="22"/>
        <v>0</v>
      </c>
      <c r="AJ28" s="359">
        <f t="shared" si="23"/>
        <v>0</v>
      </c>
      <c r="AK28" s="298">
        <f t="shared" si="24"/>
        <v>0</v>
      </c>
      <c r="AL28" s="298">
        <f t="shared" si="25"/>
        <v>0</v>
      </c>
      <c r="AM28" s="298"/>
      <c r="AN28" s="298"/>
      <c r="AO28" s="298"/>
      <c r="AP28" s="298"/>
      <c r="AQ28" s="298"/>
    </row>
    <row r="29" spans="1:47" ht="15" x14ac:dyDescent="0.25">
      <c r="A29" s="394">
        <v>45620</v>
      </c>
      <c r="B29" s="381"/>
      <c r="C29" s="381"/>
      <c r="D29" s="382"/>
      <c r="E29" s="383"/>
      <c r="F29" s="384"/>
      <c r="G29" s="382"/>
      <c r="H29" s="385"/>
      <c r="I29" s="381"/>
      <c r="J29" s="382"/>
      <c r="K29" s="386"/>
      <c r="L29" s="386"/>
      <c r="M29" s="386"/>
      <c r="N29" s="387"/>
      <c r="O29" s="388"/>
      <c r="P29" s="298"/>
      <c r="Q29" s="298"/>
      <c r="R29" s="298"/>
      <c r="S29" s="298"/>
      <c r="T29" s="354">
        <f t="shared" si="10"/>
        <v>0</v>
      </c>
      <c r="U29" s="354">
        <f t="shared" si="10"/>
        <v>0</v>
      </c>
      <c r="V29" s="354">
        <f t="shared" si="17"/>
        <v>0</v>
      </c>
      <c r="W29" s="355">
        <f t="shared" si="11"/>
        <v>0</v>
      </c>
      <c r="X29" s="355">
        <f t="shared" si="11"/>
        <v>0</v>
      </c>
      <c r="Y29" s="355">
        <f t="shared" si="18"/>
        <v>0</v>
      </c>
      <c r="Z29" s="303">
        <f t="shared" si="12"/>
        <v>0</v>
      </c>
      <c r="AA29" s="303">
        <f t="shared" si="12"/>
        <v>0</v>
      </c>
      <c r="AB29" s="303">
        <f t="shared" si="19"/>
        <v>0</v>
      </c>
      <c r="AC29" s="302">
        <f t="shared" si="13"/>
        <v>0</v>
      </c>
      <c r="AD29" s="302">
        <f t="shared" si="14"/>
        <v>0</v>
      </c>
      <c r="AE29" s="304">
        <f t="shared" si="20"/>
        <v>0</v>
      </c>
      <c r="AF29" s="364">
        <f t="shared" si="15"/>
        <v>0</v>
      </c>
      <c r="AG29" s="359">
        <f t="shared" si="16"/>
        <v>0</v>
      </c>
      <c r="AH29" s="359">
        <f t="shared" si="21"/>
        <v>0</v>
      </c>
      <c r="AI29" s="298">
        <f t="shared" si="22"/>
        <v>0</v>
      </c>
      <c r="AJ29" s="359">
        <f t="shared" si="23"/>
        <v>0</v>
      </c>
      <c r="AK29" s="298">
        <f t="shared" si="24"/>
        <v>0</v>
      </c>
      <c r="AL29" s="298">
        <f t="shared" si="25"/>
        <v>0</v>
      </c>
      <c r="AM29" s="298"/>
      <c r="AN29" s="298"/>
      <c r="AO29" s="298"/>
      <c r="AP29" s="298"/>
      <c r="AQ29" s="298"/>
    </row>
    <row r="30" spans="1:47" ht="15" x14ac:dyDescent="0.25">
      <c r="A30" s="338">
        <v>45621</v>
      </c>
      <c r="B30" s="312"/>
      <c r="C30" s="312"/>
      <c r="D30" s="339">
        <f t="shared" si="26"/>
        <v>0</v>
      </c>
      <c r="E30" s="340"/>
      <c r="F30" s="311"/>
      <c r="G30" s="339">
        <f t="shared" si="27"/>
        <v>0</v>
      </c>
      <c r="H30" s="341"/>
      <c r="I30" s="312"/>
      <c r="J30" s="339">
        <f t="shared" si="28"/>
        <v>0</v>
      </c>
      <c r="K30" s="342"/>
      <c r="L30" s="342"/>
      <c r="M30" s="342"/>
      <c r="N30" s="343">
        <f t="shared" si="29"/>
        <v>0</v>
      </c>
      <c r="O30" s="344"/>
      <c r="P30" s="298"/>
      <c r="Q30" s="298"/>
      <c r="R30" s="298"/>
      <c r="S30" s="298"/>
      <c r="T30" s="354">
        <f t="shared" si="10"/>
        <v>0</v>
      </c>
      <c r="U30" s="354">
        <f t="shared" si="10"/>
        <v>0</v>
      </c>
      <c r="V30" s="354">
        <f t="shared" si="17"/>
        <v>0</v>
      </c>
      <c r="W30" s="355">
        <f t="shared" si="11"/>
        <v>0</v>
      </c>
      <c r="X30" s="355">
        <f t="shared" si="11"/>
        <v>0</v>
      </c>
      <c r="Y30" s="355">
        <f t="shared" si="18"/>
        <v>0</v>
      </c>
      <c r="Z30" s="303">
        <f t="shared" si="12"/>
        <v>0</v>
      </c>
      <c r="AA30" s="303">
        <f t="shared" si="12"/>
        <v>0</v>
      </c>
      <c r="AB30" s="303">
        <f t="shared" si="19"/>
        <v>0</v>
      </c>
      <c r="AC30" s="302">
        <f t="shared" si="13"/>
        <v>0</v>
      </c>
      <c r="AD30" s="302">
        <f t="shared" si="14"/>
        <v>0</v>
      </c>
      <c r="AE30" s="304">
        <f t="shared" si="20"/>
        <v>0</v>
      </c>
      <c r="AF30" s="364">
        <f t="shared" si="15"/>
        <v>0</v>
      </c>
      <c r="AG30" s="359">
        <f t="shared" si="16"/>
        <v>0</v>
      </c>
      <c r="AH30" s="359">
        <f t="shared" si="21"/>
        <v>0</v>
      </c>
      <c r="AI30" s="298">
        <f t="shared" si="22"/>
        <v>0</v>
      </c>
      <c r="AJ30" s="359">
        <f t="shared" si="23"/>
        <v>0</v>
      </c>
      <c r="AK30" s="298">
        <f t="shared" si="24"/>
        <v>0</v>
      </c>
      <c r="AL30" s="298">
        <f t="shared" si="25"/>
        <v>0</v>
      </c>
      <c r="AM30" s="298"/>
      <c r="AN30" s="298"/>
      <c r="AO30" s="298"/>
      <c r="AP30" s="298"/>
      <c r="AQ30" s="298"/>
    </row>
    <row r="31" spans="1:47" ht="15" x14ac:dyDescent="0.25">
      <c r="A31" s="338">
        <v>45622</v>
      </c>
      <c r="B31" s="312"/>
      <c r="C31" s="312"/>
      <c r="D31" s="339">
        <f t="shared" si="26"/>
        <v>0</v>
      </c>
      <c r="E31" s="340"/>
      <c r="F31" s="311"/>
      <c r="G31" s="339">
        <f t="shared" si="27"/>
        <v>0</v>
      </c>
      <c r="H31" s="341"/>
      <c r="I31" s="312"/>
      <c r="J31" s="339">
        <f t="shared" si="28"/>
        <v>0</v>
      </c>
      <c r="K31" s="342"/>
      <c r="L31" s="342"/>
      <c r="M31" s="342"/>
      <c r="N31" s="343">
        <f t="shared" si="29"/>
        <v>0</v>
      </c>
      <c r="O31" s="344"/>
      <c r="P31" s="298"/>
      <c r="Q31" s="298"/>
      <c r="R31" s="298"/>
      <c r="S31" s="298"/>
      <c r="T31" s="354">
        <f t="shared" si="10"/>
        <v>0</v>
      </c>
      <c r="U31" s="354">
        <f t="shared" si="10"/>
        <v>0</v>
      </c>
      <c r="V31" s="354">
        <f t="shared" si="17"/>
        <v>0</v>
      </c>
      <c r="W31" s="355">
        <f t="shared" si="11"/>
        <v>0</v>
      </c>
      <c r="X31" s="355">
        <f t="shared" si="11"/>
        <v>0</v>
      </c>
      <c r="Y31" s="355">
        <f t="shared" si="18"/>
        <v>0</v>
      </c>
      <c r="Z31" s="303">
        <f t="shared" si="12"/>
        <v>0</v>
      </c>
      <c r="AA31" s="303">
        <f t="shared" si="12"/>
        <v>0</v>
      </c>
      <c r="AB31" s="303">
        <f t="shared" si="19"/>
        <v>0</v>
      </c>
      <c r="AC31" s="302">
        <f t="shared" si="13"/>
        <v>0</v>
      </c>
      <c r="AD31" s="302">
        <f t="shared" si="14"/>
        <v>0</v>
      </c>
      <c r="AE31" s="304">
        <f t="shared" si="20"/>
        <v>0</v>
      </c>
      <c r="AF31" s="364">
        <f t="shared" si="15"/>
        <v>0</v>
      </c>
      <c r="AG31" s="359">
        <f t="shared" si="16"/>
        <v>0</v>
      </c>
      <c r="AH31" s="359">
        <f t="shared" si="21"/>
        <v>0</v>
      </c>
      <c r="AI31" s="298">
        <f t="shared" si="22"/>
        <v>0</v>
      </c>
      <c r="AJ31" s="359">
        <f t="shared" si="23"/>
        <v>0</v>
      </c>
      <c r="AK31" s="298">
        <f t="shared" si="24"/>
        <v>0</v>
      </c>
      <c r="AL31" s="298">
        <f t="shared" si="25"/>
        <v>0</v>
      </c>
      <c r="AM31" s="298"/>
      <c r="AN31" s="298"/>
      <c r="AO31" s="298"/>
      <c r="AP31" s="298"/>
      <c r="AQ31" s="298"/>
    </row>
    <row r="32" spans="1:47" ht="15" x14ac:dyDescent="0.25">
      <c r="A32" s="338">
        <v>45623</v>
      </c>
      <c r="B32" s="312"/>
      <c r="C32" s="312"/>
      <c r="D32" s="339">
        <f t="shared" si="26"/>
        <v>0</v>
      </c>
      <c r="E32" s="340"/>
      <c r="F32" s="311"/>
      <c r="G32" s="339">
        <f t="shared" si="27"/>
        <v>0</v>
      </c>
      <c r="H32" s="341"/>
      <c r="I32" s="312"/>
      <c r="J32" s="339">
        <f t="shared" si="28"/>
        <v>0</v>
      </c>
      <c r="K32" s="342"/>
      <c r="L32" s="342"/>
      <c r="M32" s="342"/>
      <c r="N32" s="343">
        <f t="shared" si="29"/>
        <v>0</v>
      </c>
      <c r="O32" s="344"/>
      <c r="P32" s="298"/>
      <c r="Q32" s="298"/>
      <c r="R32" s="298"/>
      <c r="S32" s="298"/>
      <c r="T32" s="354">
        <f t="shared" si="10"/>
        <v>0</v>
      </c>
      <c r="U32" s="354">
        <f t="shared" si="10"/>
        <v>0</v>
      </c>
      <c r="V32" s="354">
        <f t="shared" si="17"/>
        <v>0</v>
      </c>
      <c r="W32" s="355">
        <f t="shared" si="11"/>
        <v>0</v>
      </c>
      <c r="X32" s="355">
        <f t="shared" si="11"/>
        <v>0</v>
      </c>
      <c r="Y32" s="355">
        <f t="shared" si="18"/>
        <v>0</v>
      </c>
      <c r="Z32" s="303">
        <f t="shared" si="12"/>
        <v>0</v>
      </c>
      <c r="AA32" s="303">
        <f t="shared" si="12"/>
        <v>0</v>
      </c>
      <c r="AB32" s="303">
        <f t="shared" si="19"/>
        <v>0</v>
      </c>
      <c r="AC32" s="302">
        <f t="shared" si="13"/>
        <v>0</v>
      </c>
      <c r="AD32" s="302">
        <f t="shared" si="14"/>
        <v>0</v>
      </c>
      <c r="AE32" s="304">
        <f t="shared" si="20"/>
        <v>0</v>
      </c>
      <c r="AF32" s="364">
        <f t="shared" si="15"/>
        <v>0</v>
      </c>
      <c r="AG32" s="359">
        <f t="shared" si="16"/>
        <v>0</v>
      </c>
      <c r="AH32" s="359">
        <f t="shared" si="21"/>
        <v>0</v>
      </c>
      <c r="AI32" s="298">
        <f t="shared" si="22"/>
        <v>0</v>
      </c>
      <c r="AJ32" s="359">
        <f t="shared" si="23"/>
        <v>0</v>
      </c>
      <c r="AK32" s="298">
        <f t="shared" si="24"/>
        <v>0</v>
      </c>
      <c r="AL32" s="298">
        <f t="shared" si="25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45624</v>
      </c>
      <c r="B33" s="312"/>
      <c r="C33" s="312"/>
      <c r="D33" s="339">
        <f t="shared" si="26"/>
        <v>0</v>
      </c>
      <c r="E33" s="340"/>
      <c r="F33" s="311"/>
      <c r="G33" s="339">
        <f t="shared" si="27"/>
        <v>0</v>
      </c>
      <c r="H33" s="341"/>
      <c r="I33" s="312"/>
      <c r="J33" s="339">
        <f t="shared" si="28"/>
        <v>0</v>
      </c>
      <c r="K33" s="342"/>
      <c r="L33" s="342"/>
      <c r="M33" s="342"/>
      <c r="N33" s="343">
        <f t="shared" si="29"/>
        <v>0</v>
      </c>
      <c r="O33" s="344"/>
      <c r="P33" s="298"/>
      <c r="Q33" s="298"/>
      <c r="R33" s="298"/>
      <c r="S33" s="298"/>
      <c r="T33" s="354">
        <f t="shared" si="10"/>
        <v>0</v>
      </c>
      <c r="U33" s="354">
        <f t="shared" si="10"/>
        <v>0</v>
      </c>
      <c r="V33" s="354">
        <f t="shared" si="17"/>
        <v>0</v>
      </c>
      <c r="W33" s="355">
        <f t="shared" si="11"/>
        <v>0</v>
      </c>
      <c r="X33" s="355">
        <f t="shared" si="11"/>
        <v>0</v>
      </c>
      <c r="Y33" s="355">
        <f t="shared" si="18"/>
        <v>0</v>
      </c>
      <c r="Z33" s="303">
        <f t="shared" si="12"/>
        <v>0</v>
      </c>
      <c r="AA33" s="303">
        <f t="shared" si="12"/>
        <v>0</v>
      </c>
      <c r="AB33" s="303">
        <f t="shared" si="19"/>
        <v>0</v>
      </c>
      <c r="AC33" s="302">
        <f t="shared" si="13"/>
        <v>0</v>
      </c>
      <c r="AD33" s="302">
        <f t="shared" si="14"/>
        <v>0</v>
      </c>
      <c r="AE33" s="304">
        <f t="shared" si="20"/>
        <v>0</v>
      </c>
      <c r="AF33" s="364">
        <f t="shared" si="15"/>
        <v>0</v>
      </c>
      <c r="AG33" s="359">
        <f t="shared" si="16"/>
        <v>0</v>
      </c>
      <c r="AH33" s="359">
        <f t="shared" si="21"/>
        <v>0</v>
      </c>
      <c r="AI33" s="298">
        <f t="shared" si="22"/>
        <v>0</v>
      </c>
      <c r="AJ33" s="359">
        <f t="shared" si="23"/>
        <v>0</v>
      </c>
      <c r="AK33" s="298">
        <f t="shared" si="24"/>
        <v>0</v>
      </c>
      <c r="AL33" s="298">
        <f t="shared" si="25"/>
        <v>0</v>
      </c>
      <c r="AM33" s="298"/>
      <c r="AN33" s="298"/>
      <c r="AO33" s="298"/>
      <c r="AP33" s="298"/>
      <c r="AQ33" s="298"/>
    </row>
    <row r="34" spans="1:43" ht="15" x14ac:dyDescent="0.25">
      <c r="A34" s="338">
        <v>45625</v>
      </c>
      <c r="B34" s="312"/>
      <c r="C34" s="312"/>
      <c r="D34" s="339">
        <f t="shared" si="26"/>
        <v>0</v>
      </c>
      <c r="E34" s="340"/>
      <c r="F34" s="311"/>
      <c r="G34" s="339">
        <f t="shared" si="27"/>
        <v>0</v>
      </c>
      <c r="H34" s="341"/>
      <c r="I34" s="312"/>
      <c r="J34" s="339">
        <f t="shared" si="28"/>
        <v>0</v>
      </c>
      <c r="K34" s="342"/>
      <c r="L34" s="342"/>
      <c r="M34" s="342"/>
      <c r="N34" s="343">
        <f t="shared" si="29"/>
        <v>0</v>
      </c>
      <c r="O34" s="344"/>
      <c r="P34" s="298"/>
      <c r="Q34" s="298"/>
      <c r="R34" s="298"/>
      <c r="S34" s="298"/>
      <c r="T34" s="354">
        <f t="shared" si="10"/>
        <v>0</v>
      </c>
      <c r="U34" s="354">
        <f t="shared" si="10"/>
        <v>0</v>
      </c>
      <c r="V34" s="354">
        <f t="shared" si="17"/>
        <v>0</v>
      </c>
      <c r="W34" s="355">
        <f t="shared" si="11"/>
        <v>0</v>
      </c>
      <c r="X34" s="355">
        <f t="shared" si="11"/>
        <v>0</v>
      </c>
      <c r="Y34" s="355">
        <f t="shared" si="18"/>
        <v>0</v>
      </c>
      <c r="Z34" s="303">
        <f t="shared" si="12"/>
        <v>0</v>
      </c>
      <c r="AA34" s="303">
        <f t="shared" si="12"/>
        <v>0</v>
      </c>
      <c r="AB34" s="303">
        <f t="shared" si="19"/>
        <v>0</v>
      </c>
      <c r="AC34" s="302">
        <f t="shared" si="13"/>
        <v>0</v>
      </c>
      <c r="AD34" s="302">
        <f t="shared" si="14"/>
        <v>0</v>
      </c>
      <c r="AE34" s="304">
        <f t="shared" si="20"/>
        <v>0</v>
      </c>
      <c r="AF34" s="364">
        <f t="shared" si="15"/>
        <v>0</v>
      </c>
      <c r="AG34" s="359">
        <f t="shared" si="16"/>
        <v>0</v>
      </c>
      <c r="AH34" s="359">
        <f t="shared" si="21"/>
        <v>0</v>
      </c>
      <c r="AI34" s="298">
        <f t="shared" si="22"/>
        <v>0</v>
      </c>
      <c r="AJ34" s="359">
        <f t="shared" si="23"/>
        <v>0</v>
      </c>
      <c r="AK34" s="298">
        <f t="shared" si="24"/>
        <v>0</v>
      </c>
      <c r="AL34" s="298">
        <f t="shared" si="25"/>
        <v>0</v>
      </c>
      <c r="AM34" s="298"/>
      <c r="AN34" s="298"/>
      <c r="AO34" s="298"/>
      <c r="AP34" s="298"/>
      <c r="AQ34" s="298"/>
    </row>
    <row r="35" spans="1:43" ht="15" x14ac:dyDescent="0.25">
      <c r="A35" s="394">
        <v>45626</v>
      </c>
      <c r="B35" s="381"/>
      <c r="C35" s="381"/>
      <c r="D35" s="382"/>
      <c r="E35" s="383"/>
      <c r="F35" s="384"/>
      <c r="G35" s="382"/>
      <c r="H35" s="385"/>
      <c r="I35" s="381"/>
      <c r="J35" s="382"/>
      <c r="K35" s="386"/>
      <c r="L35" s="386"/>
      <c r="M35" s="386"/>
      <c r="N35" s="387"/>
      <c r="O35" s="388"/>
      <c r="P35" s="298"/>
      <c r="Q35" s="298"/>
      <c r="R35" s="298"/>
      <c r="S35" s="298"/>
      <c r="T35" s="354">
        <f t="shared" si="10"/>
        <v>0</v>
      </c>
      <c r="U35" s="354">
        <f t="shared" si="10"/>
        <v>0</v>
      </c>
      <c r="V35" s="354">
        <f t="shared" si="17"/>
        <v>0</v>
      </c>
      <c r="W35" s="355">
        <f t="shared" si="11"/>
        <v>0</v>
      </c>
      <c r="X35" s="355">
        <f t="shared" si="11"/>
        <v>0</v>
      </c>
      <c r="Y35" s="355">
        <f t="shared" si="18"/>
        <v>0</v>
      </c>
      <c r="Z35" s="303">
        <f t="shared" si="12"/>
        <v>0</v>
      </c>
      <c r="AA35" s="303">
        <f t="shared" si="12"/>
        <v>0</v>
      </c>
      <c r="AB35" s="303">
        <f t="shared" si="19"/>
        <v>0</v>
      </c>
      <c r="AC35" s="302">
        <f t="shared" si="13"/>
        <v>0</v>
      </c>
      <c r="AD35" s="302">
        <f t="shared" si="14"/>
        <v>0</v>
      </c>
      <c r="AE35" s="304">
        <f t="shared" si="20"/>
        <v>0</v>
      </c>
      <c r="AF35" s="364">
        <f t="shared" si="15"/>
        <v>0</v>
      </c>
      <c r="AG35" s="359">
        <f t="shared" si="16"/>
        <v>0</v>
      </c>
      <c r="AH35" s="359">
        <f t="shared" si="21"/>
        <v>0</v>
      </c>
      <c r="AI35" s="298">
        <f t="shared" si="22"/>
        <v>0</v>
      </c>
      <c r="AJ35" s="359">
        <f t="shared" si="23"/>
        <v>0</v>
      </c>
      <c r="AK35" s="298">
        <f t="shared" si="24"/>
        <v>0</v>
      </c>
      <c r="AL35" s="298">
        <f t="shared" si="25"/>
        <v>0</v>
      </c>
      <c r="AM35" s="298"/>
      <c r="AN35" s="298"/>
      <c r="AO35" s="298"/>
      <c r="AP35" s="298"/>
      <c r="AQ35" s="298"/>
    </row>
    <row r="36" spans="1:43" ht="15" x14ac:dyDescent="0.25">
      <c r="A36" s="338"/>
      <c r="B36" s="311"/>
      <c r="C36" s="311"/>
      <c r="D36" s="311"/>
      <c r="E36" s="311"/>
      <c r="F36" s="311"/>
      <c r="G36" s="311"/>
      <c r="H36" s="311"/>
      <c r="I36" s="311"/>
      <c r="J36" s="311"/>
      <c r="K36" s="316"/>
      <c r="L36" s="316"/>
      <c r="M36" s="316"/>
      <c r="N36" s="314"/>
      <c r="O36" s="317"/>
      <c r="P36" s="298"/>
      <c r="Q36" s="298"/>
      <c r="R36" s="298"/>
      <c r="S36" s="298"/>
      <c r="T36" s="354">
        <f t="shared" si="10"/>
        <v>0</v>
      </c>
      <c r="U36" s="354">
        <f t="shared" si="10"/>
        <v>0</v>
      </c>
      <c r="V36" s="354">
        <f t="shared" si="17"/>
        <v>0</v>
      </c>
      <c r="W36" s="355">
        <f t="shared" si="11"/>
        <v>0</v>
      </c>
      <c r="X36" s="355">
        <f t="shared" si="11"/>
        <v>0</v>
      </c>
      <c r="Y36" s="355">
        <f t="shared" si="18"/>
        <v>0</v>
      </c>
      <c r="Z36" s="303">
        <f t="shared" si="12"/>
        <v>0</v>
      </c>
      <c r="AA36" s="303">
        <f t="shared" si="12"/>
        <v>0</v>
      </c>
      <c r="AB36" s="303">
        <f t="shared" si="19"/>
        <v>0</v>
      </c>
      <c r="AC36" s="302">
        <f t="shared" si="13"/>
        <v>0</v>
      </c>
      <c r="AD36" s="302">
        <f t="shared" si="14"/>
        <v>0</v>
      </c>
      <c r="AE36" s="304">
        <f t="shared" si="20"/>
        <v>0</v>
      </c>
      <c r="AF36" s="364">
        <f t="shared" si="15"/>
        <v>0</v>
      </c>
      <c r="AG36" s="359">
        <f t="shared" si="16"/>
        <v>0</v>
      </c>
      <c r="AH36" s="359">
        <f t="shared" si="21"/>
        <v>0</v>
      </c>
      <c r="AI36" s="298">
        <f t="shared" si="22"/>
        <v>0</v>
      </c>
      <c r="AJ36" s="359">
        <f t="shared" si="23"/>
        <v>0</v>
      </c>
      <c r="AK36" s="298">
        <f t="shared" si="24"/>
        <v>0</v>
      </c>
      <c r="AL36" s="298">
        <f t="shared" si="25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0"/>
        <v>0</v>
      </c>
      <c r="U37" s="354">
        <f t="shared" si="10"/>
        <v>0</v>
      </c>
      <c r="V37" s="354">
        <f t="shared" si="17"/>
        <v>0</v>
      </c>
      <c r="W37" s="355">
        <f t="shared" si="11"/>
        <v>0</v>
      </c>
      <c r="X37" s="355">
        <f t="shared" si="11"/>
        <v>0</v>
      </c>
      <c r="Y37" s="355">
        <f t="shared" si="18"/>
        <v>0</v>
      </c>
      <c r="Z37" s="303">
        <f t="shared" si="12"/>
        <v>0</v>
      </c>
      <c r="AA37" s="303">
        <f t="shared" si="12"/>
        <v>0</v>
      </c>
      <c r="AB37" s="303">
        <f t="shared" si="19"/>
        <v>0</v>
      </c>
      <c r="AC37" s="302">
        <f t="shared" si="13"/>
        <v>0</v>
      </c>
      <c r="AD37" s="302">
        <f t="shared" si="14"/>
        <v>0</v>
      </c>
      <c r="AE37" s="304">
        <f t="shared" si="20"/>
        <v>0</v>
      </c>
      <c r="AF37" s="364">
        <f t="shared" si="15"/>
        <v>0</v>
      </c>
      <c r="AG37" s="359">
        <f t="shared" si="16"/>
        <v>0</v>
      </c>
      <c r="AH37" s="359">
        <f t="shared" si="21"/>
        <v>0</v>
      </c>
      <c r="AI37" s="298">
        <f t="shared" si="22"/>
        <v>0</v>
      </c>
      <c r="AJ37" s="359">
        <f t="shared" si="23"/>
        <v>0</v>
      </c>
      <c r="AK37" s="298">
        <f t="shared" si="24"/>
        <v>0</v>
      </c>
      <c r="AL37" s="298">
        <f t="shared" si="25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</sheetData>
  <pageMargins left="0.70866141732283472" right="0.5118110236220472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29"/>
  <dimension ref="A1:AD446"/>
  <sheetViews>
    <sheetView workbookViewId="0">
      <selection activeCell="W15" sqref="W15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30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'11'!Q73</f>
        <v>-360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</row>
    <row r="3" spans="1:30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-360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</row>
    <row r="4" spans="1:30" ht="16.5" customHeight="1" thickTop="1" thickBot="1" x14ac:dyDescent="0.25">
      <c r="A4" t="s">
        <v>11</v>
      </c>
      <c r="B4" s="194" t="s">
        <v>69</v>
      </c>
      <c r="C4"/>
      <c r="D4" s="38" t="str">
        <f>"" &amp;P4 &amp; " Arbeitsstunden"</f>
        <v>144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144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</row>
    <row r="5" spans="1:30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bzw.18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</row>
    <row r="6" spans="1:30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-504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</row>
    <row r="7" spans="1:30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</row>
    <row r="8" spans="1:30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</row>
    <row r="9" spans="1:30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17.999999999999996</v>
      </c>
      <c r="H9" s="124">
        <f>TIME(INT(F9),(F9-INT(F9))*100,0)</f>
        <v>0.25</v>
      </c>
      <c r="I9" s="125">
        <f>ABS(P2)</f>
        <v>360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-15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-20.999999999999982</v>
      </c>
      <c r="Q9" s="47">
        <f>ABS(P2)</f>
        <v>360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</row>
    <row r="10" spans="1:30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18</v>
      </c>
      <c r="H10" s="99">
        <f>TIME(INT(F10),(F10-INT(F10))*100,0)</f>
        <v>0.375</v>
      </c>
      <c r="I10" s="100">
        <f>SIGN(P2)*(INT(I9/24)+TIME(INT(I9),(I9-INT(I9))*100,0))</f>
        <v>-15</v>
      </c>
      <c r="J10" s="101">
        <f>TIME(INT(M1),(M1-INT(M1))*100,0)</f>
        <v>0.83333333333333337</v>
      </c>
      <c r="K10" s="100">
        <f>ABS(K9)</f>
        <v>0</v>
      </c>
      <c r="L10" s="102">
        <f>ABS(L9)</f>
        <v>15</v>
      </c>
      <c r="M10" s="110" t="e">
        <f>#REF!</f>
        <v>#REF!</v>
      </c>
      <c r="N10" s="112" t="e">
        <f>Q54</f>
        <v>#REF!</v>
      </c>
      <c r="O10" s="111">
        <f>ABS(P10)</f>
        <v>20.999999999999982</v>
      </c>
      <c r="P10" s="1">
        <f>IF(P9&gt;O9,O9,P9)</f>
        <v>-20.999999999999982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</row>
    <row r="11" spans="1:30" s="15" customFormat="1" ht="21" customHeight="1" thickTop="1" thickBot="1" x14ac:dyDescent="0.25">
      <c r="A11" s="15" t="s">
        <v>17</v>
      </c>
      <c r="B11" s="16">
        <v>45627</v>
      </c>
      <c r="C11" s="16">
        <v>45628</v>
      </c>
      <c r="D11" s="16">
        <v>45629</v>
      </c>
      <c r="E11" s="16">
        <v>45630</v>
      </c>
      <c r="F11" s="16">
        <v>45631</v>
      </c>
      <c r="G11" s="16">
        <v>45632</v>
      </c>
      <c r="H11" s="16">
        <v>45633</v>
      </c>
      <c r="I11" s="16">
        <v>45634</v>
      </c>
      <c r="J11" s="16">
        <v>45635</v>
      </c>
      <c r="K11" s="16">
        <v>45636</v>
      </c>
      <c r="L11" s="16">
        <v>45637</v>
      </c>
      <c r="M11" s="16">
        <v>45638</v>
      </c>
      <c r="N11" s="16">
        <v>45639</v>
      </c>
      <c r="O11" s="16">
        <v>45640</v>
      </c>
      <c r="P11" s="16">
        <v>45641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</row>
    <row r="12" spans="1:30" ht="16.149999999999999" customHeight="1" thickBot="1" x14ac:dyDescent="0.25">
      <c r="A12" s="6" t="s">
        <v>18</v>
      </c>
      <c r="B12" s="45">
        <f>B11</f>
        <v>45627</v>
      </c>
      <c r="C12" s="45">
        <f t="shared" ref="C12:P12" si="0">C11</f>
        <v>45628</v>
      </c>
      <c r="D12" s="45">
        <f t="shared" si="0"/>
        <v>45629</v>
      </c>
      <c r="E12" s="45">
        <f t="shared" si="0"/>
        <v>45630</v>
      </c>
      <c r="F12" s="45">
        <f t="shared" si="0"/>
        <v>45631</v>
      </c>
      <c r="G12" s="45">
        <f t="shared" si="0"/>
        <v>45632</v>
      </c>
      <c r="H12" s="45">
        <f t="shared" si="0"/>
        <v>45633</v>
      </c>
      <c r="I12" s="45">
        <f t="shared" si="0"/>
        <v>45634</v>
      </c>
      <c r="J12" s="45">
        <f t="shared" si="0"/>
        <v>45635</v>
      </c>
      <c r="K12" s="45">
        <f t="shared" si="0"/>
        <v>45636</v>
      </c>
      <c r="L12" s="45">
        <f t="shared" si="0"/>
        <v>45637</v>
      </c>
      <c r="M12" s="45">
        <f t="shared" si="0"/>
        <v>45638</v>
      </c>
      <c r="N12" s="45">
        <f t="shared" si="0"/>
        <v>45639</v>
      </c>
      <c r="O12" s="45">
        <f t="shared" si="0"/>
        <v>45640</v>
      </c>
      <c r="P12" s="45">
        <f t="shared" si="0"/>
        <v>45641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</row>
    <row r="13" spans="1:30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</row>
    <row r="14" spans="1:30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</row>
    <row r="15" spans="1:30" ht="16.149999999999999" customHeight="1" x14ac:dyDescent="0.2">
      <c r="A15" s="6" t="s">
        <v>21</v>
      </c>
      <c r="B15" s="68">
        <f>IF(AND(B19&gt;0,OR(LEFT(B16,1)="U",LEFT(B16,1)="A",LEFT(B16,1)="K",LEFT(B16,1)="D",LEFT(B16,3)="mKK")),$I$1,'12HO'!N6)</f>
        <v>0</v>
      </c>
      <c r="C15" s="68">
        <f>IF(AND(C19&gt;0,OR(LEFT(C16,1)="U",LEFT(C16,1)="A",LEFT(C16,1)="K",LEFT(C16,1)="D",LEFT(C16,3)="mKK")),$I$1,'12HO'!N7)</f>
        <v>0</v>
      </c>
      <c r="D15" s="68">
        <f>IF(AND(D19&gt;0,OR(LEFT(D16,1)="U",LEFT(D16,1)="A",LEFT(D16,1)="K",LEFT(D16,1)="D",LEFT(D16,3)="mKK")),$I$1,'12HO'!N8)</f>
        <v>0</v>
      </c>
      <c r="E15" s="68">
        <f>IF(AND(E19&gt;0,OR(LEFT(E16,1)="U",LEFT(E16,1)="A",LEFT(E16,1)="K",LEFT(E16,1)="D",LEFT(E16,3)="mKK")),$I$1,'12HO'!N9)</f>
        <v>0</v>
      </c>
      <c r="F15" s="68">
        <f>IF(AND(F19&gt;0,OR(LEFT(F16,1)="U",LEFT(F16,1)="A",LEFT(F16,1)="K",LEFT(F16,1)="D",LEFT(F16,3)="mKK")),$I$1,'12HO'!N10)</f>
        <v>0</v>
      </c>
      <c r="G15" s="68">
        <f>IF(AND(G19&gt;0,OR(LEFT(G16,1)="U",LEFT(G16,1)="A",LEFT(G16,1)="K",LEFT(G16,1)="D",LEFT(G16,3)="mKK")),$I$1,'12HO'!N11)</f>
        <v>0</v>
      </c>
      <c r="H15" s="68">
        <f>IF(AND(H19&gt;0,OR(LEFT(H16,1)="U",LEFT(H16,1)="A",LEFT(H16,1)="K",LEFT(H16,1)="D",LEFT(H16,3)="mKK")),$I$1,'12HO'!N12)</f>
        <v>0</v>
      </c>
      <c r="I15" s="68">
        <f>IF(AND(I19&gt;0,OR(LEFT(I16,1)="U",LEFT(I16,1)="A",LEFT(I16,1)="K",LEFT(I16,1)="D",LEFT(I16,3)="mKK")),$I$1,'12HO'!N13)</f>
        <v>0</v>
      </c>
      <c r="J15" s="68">
        <f>IF(AND(J19&gt;0,OR(LEFT(J16,1)="U",LEFT(J16,1)="A",LEFT(J16,1)="K",LEFT(J16,1)="D",LEFT(J16,3)="mKK")),$I$1,'12HO'!N14)</f>
        <v>0</v>
      </c>
      <c r="K15" s="68">
        <f>IF(AND(K19&gt;0,OR(LEFT(K16,1)="U",LEFT(K16,1)="A",LEFT(K16,1)="K",LEFT(K16,1)="D",LEFT(K16,3)="mKK")),$I$1,'12HO'!N15)</f>
        <v>0</v>
      </c>
      <c r="L15" s="68">
        <f>IF(AND(L19&gt;0,OR(LEFT(L16,1)="U",LEFT(L16,1)="A",LEFT(L16,1)="K",LEFT(L16,1)="D",LEFT(L16,3)="mKK")),$I$1,'12HO'!N16)</f>
        <v>0</v>
      </c>
      <c r="M15" s="68">
        <f>IF(AND(M19&gt;0,OR(LEFT(M16,1)="U",LEFT(M16,1)="A",LEFT(M16,1)="K",LEFT(M16,1)="D",LEFT(M16,3)="mKK")),$I$1,'12HO'!N17)</f>
        <v>0</v>
      </c>
      <c r="N15" s="68">
        <f>IF(AND(N19&gt;0,OR(LEFT(N16,1)="U",LEFT(N16,1)="A",LEFT(N16,1)="K",LEFT(N16,1)="D",LEFT(N16,3)="mKK")),$I$1,'12HO'!N18)</f>
        <v>0</v>
      </c>
      <c r="O15" s="68">
        <f>IF(AND(O19&gt;0,OR(LEFT(O16,1)="U",LEFT(O16,1)="A",LEFT(O16,1)="K",LEFT(O16,1)="D",LEFT(O16,3)="mKK")),$I$1,'12HO'!N19)</f>
        <v>0</v>
      </c>
      <c r="P15" s="68">
        <f>IF(AND(P19&gt;0,OR(LEFT(P16,1)="U",LEFT(P16,1)="A",LEFT(P16,1)="K",LEFT(P16,1)="D",LEFT(P16,3)="mKK")),$I$1,'12HO'!N20)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</row>
    <row r="16" spans="1:30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</row>
    <row r="17" spans="1:30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</row>
    <row r="18" spans="1:30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</row>
    <row r="19" spans="1:30" hidden="1" x14ac:dyDescent="0.2">
      <c r="A19" s="17" t="s">
        <v>26</v>
      </c>
      <c r="B19" s="18">
        <f t="shared" ref="B19:P19" si="1">IF(OR(WEEKDAY(B12)=7,WEEKDAY(B12)=1,B16="gF"),0,$I$1)</f>
        <v>0</v>
      </c>
      <c r="C19" s="18">
        <f t="shared" si="1"/>
        <v>8</v>
      </c>
      <c r="D19" s="18">
        <f t="shared" si="1"/>
        <v>8</v>
      </c>
      <c r="E19" s="18">
        <f t="shared" si="1"/>
        <v>8</v>
      </c>
      <c r="F19" s="18">
        <f t="shared" si="1"/>
        <v>8</v>
      </c>
      <c r="G19" s="18">
        <f t="shared" si="1"/>
        <v>8</v>
      </c>
      <c r="H19" s="18">
        <f t="shared" si="1"/>
        <v>0</v>
      </c>
      <c r="I19" s="18">
        <f t="shared" si="1"/>
        <v>0</v>
      </c>
      <c r="J19" s="18">
        <f t="shared" si="1"/>
        <v>8</v>
      </c>
      <c r="K19" s="18">
        <f t="shared" si="1"/>
        <v>8</v>
      </c>
      <c r="L19" s="18">
        <f t="shared" si="1"/>
        <v>8</v>
      </c>
      <c r="M19" s="18">
        <f t="shared" si="1"/>
        <v>8</v>
      </c>
      <c r="N19" s="18">
        <f t="shared" si="1"/>
        <v>8</v>
      </c>
      <c r="O19" s="18">
        <f t="shared" si="1"/>
        <v>0</v>
      </c>
      <c r="P19" s="18">
        <f t="shared" si="1"/>
        <v>0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</row>
    <row r="20" spans="1:30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</row>
    <row r="21" spans="1:30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</row>
    <row r="22" spans="1:30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</row>
    <row r="23" spans="1:30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</row>
    <row r="24" spans="1:30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</row>
    <row r="25" spans="1:30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</row>
    <row r="26" spans="1:30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</row>
    <row r="27" spans="1:30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</row>
    <row r="28" spans="1:30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</row>
    <row r="29" spans="1:30" hidden="1" x14ac:dyDescent="0.2">
      <c r="A29" s="17" t="s">
        <v>13</v>
      </c>
      <c r="B29" s="20">
        <f t="shared" ref="B29:P29" si="11">TIME(INT(B19),(B19-INT(B19))*100,0)</f>
        <v>0</v>
      </c>
      <c r="C29" s="20">
        <f t="shared" si="11"/>
        <v>0.33333333333333331</v>
      </c>
      <c r="D29" s="20">
        <f t="shared" si="11"/>
        <v>0.33333333333333331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</v>
      </c>
      <c r="I29" s="20">
        <f t="shared" si="11"/>
        <v>0</v>
      </c>
      <c r="J29" s="20">
        <f t="shared" si="11"/>
        <v>0.33333333333333331</v>
      </c>
      <c r="K29" s="20">
        <f t="shared" si="11"/>
        <v>0.33333333333333331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</v>
      </c>
      <c r="P29" s="20">
        <f t="shared" si="11"/>
        <v>0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</row>
    <row r="30" spans="1:30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12">C30+D29</f>
        <v>0.66666666666666663</v>
      </c>
      <c r="E30" s="22">
        <f t="shared" si="12"/>
        <v>1</v>
      </c>
      <c r="F30" s="22">
        <f t="shared" si="12"/>
        <v>1.3333333333333333</v>
      </c>
      <c r="G30" s="22">
        <f t="shared" si="12"/>
        <v>1.6666666666666665</v>
      </c>
      <c r="H30" s="22">
        <f t="shared" si="12"/>
        <v>1.6666666666666665</v>
      </c>
      <c r="I30" s="22">
        <f t="shared" si="12"/>
        <v>1.6666666666666665</v>
      </c>
      <c r="J30" s="22">
        <f t="shared" si="12"/>
        <v>1.9999999999999998</v>
      </c>
      <c r="K30" s="22">
        <f t="shared" si="12"/>
        <v>2.333333333333333</v>
      </c>
      <c r="L30" s="22">
        <f t="shared" si="12"/>
        <v>2.6666666666666665</v>
      </c>
      <c r="M30" s="22">
        <f t="shared" si="12"/>
        <v>3</v>
      </c>
      <c r="N30" s="22">
        <f t="shared" si="12"/>
        <v>3.3333333333333335</v>
      </c>
      <c r="O30" s="22">
        <f t="shared" si="12"/>
        <v>3.3333333333333335</v>
      </c>
      <c r="P30" s="66">
        <f t="shared" si="12"/>
        <v>3.3333333333333335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</row>
    <row r="31" spans="1:30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</row>
    <row r="32" spans="1:30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</row>
    <row r="33" spans="1:30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</row>
    <row r="34" spans="1:30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</row>
    <row r="35" spans="1:30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</row>
    <row r="36" spans="1:30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</row>
    <row r="37" spans="1:30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</row>
    <row r="38" spans="1:30" s="24" customFormat="1" ht="14.25" hidden="1" thickTop="1" thickBot="1" x14ac:dyDescent="0.25">
      <c r="A38" s="23" t="s">
        <v>39</v>
      </c>
      <c r="B38" s="58">
        <f t="shared" ref="B38:P38" si="20">B36-B29</f>
        <v>0</v>
      </c>
      <c r="C38" s="22">
        <f t="shared" si="20"/>
        <v>-0.33333333333333331</v>
      </c>
      <c r="D38" s="22">
        <f t="shared" si="20"/>
        <v>-0.33333333333333331</v>
      </c>
      <c r="E38" s="22">
        <f t="shared" si="20"/>
        <v>-0.33333333333333331</v>
      </c>
      <c r="F38" s="22">
        <f t="shared" si="20"/>
        <v>-0.33333333333333331</v>
      </c>
      <c r="G38" s="22">
        <f t="shared" si="20"/>
        <v>-0.33333333333333331</v>
      </c>
      <c r="H38" s="22">
        <f t="shared" si="20"/>
        <v>0</v>
      </c>
      <c r="I38" s="22">
        <f t="shared" si="20"/>
        <v>0</v>
      </c>
      <c r="J38" s="22">
        <f t="shared" si="20"/>
        <v>-0.33333333333333331</v>
      </c>
      <c r="K38" s="22">
        <f t="shared" si="20"/>
        <v>-0.33333333333333331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0</v>
      </c>
      <c r="P38" s="22">
        <f t="shared" si="20"/>
        <v>0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</row>
    <row r="39" spans="1:30" s="24" customFormat="1" ht="14.25" thickTop="1" thickBot="1" x14ac:dyDescent="0.25">
      <c r="A39" s="24" t="s">
        <v>40</v>
      </c>
      <c r="B39" s="26">
        <f t="shared" ref="B39:P39" si="21">SIGN(B38)*(HOUR(ABS(B38))+MINUTE(ABS(B38))/100)</f>
        <v>0</v>
      </c>
      <c r="C39" s="26">
        <f t="shared" si="21"/>
        <v>-8</v>
      </c>
      <c r="D39" s="26">
        <f t="shared" si="21"/>
        <v>-8</v>
      </c>
      <c r="E39" s="26">
        <f t="shared" si="21"/>
        <v>-8</v>
      </c>
      <c r="F39" s="26">
        <f t="shared" si="21"/>
        <v>-8</v>
      </c>
      <c r="G39" s="26">
        <f t="shared" si="21"/>
        <v>-8</v>
      </c>
      <c r="H39" s="26">
        <f t="shared" si="21"/>
        <v>0</v>
      </c>
      <c r="I39" s="26">
        <f t="shared" si="21"/>
        <v>0</v>
      </c>
      <c r="J39" s="26">
        <f t="shared" si="21"/>
        <v>-8</v>
      </c>
      <c r="K39" s="26">
        <f t="shared" si="21"/>
        <v>-8</v>
      </c>
      <c r="L39" s="26">
        <f t="shared" si="21"/>
        <v>-8</v>
      </c>
      <c r="M39" s="26">
        <f t="shared" si="21"/>
        <v>-8</v>
      </c>
      <c r="N39" s="26">
        <f t="shared" si="21"/>
        <v>-8</v>
      </c>
      <c r="O39" s="26">
        <f t="shared" si="21"/>
        <v>0</v>
      </c>
      <c r="P39" s="27">
        <f t="shared" si="21"/>
        <v>0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</row>
    <row r="40" spans="1:30" s="24" customFormat="1" ht="13.5" hidden="1" thickTop="1" x14ac:dyDescent="0.2">
      <c r="A40" s="23" t="s">
        <v>41</v>
      </c>
      <c r="B40" s="58">
        <f>B38+I10</f>
        <v>-15</v>
      </c>
      <c r="C40" s="22">
        <f t="shared" ref="C40:P40" si="22">C38+B40</f>
        <v>-15.333333333333334</v>
      </c>
      <c r="D40" s="22">
        <f t="shared" si="22"/>
        <v>-15.666666666666668</v>
      </c>
      <c r="E40" s="22">
        <f t="shared" si="22"/>
        <v>-16</v>
      </c>
      <c r="F40" s="22">
        <f t="shared" si="22"/>
        <v>-16.333333333333332</v>
      </c>
      <c r="G40" s="22">
        <f t="shared" si="22"/>
        <v>-16.666666666666664</v>
      </c>
      <c r="H40" s="22">
        <f t="shared" si="22"/>
        <v>-16.666666666666664</v>
      </c>
      <c r="I40" s="22">
        <f t="shared" si="22"/>
        <v>-16.666666666666664</v>
      </c>
      <c r="J40" s="22">
        <f t="shared" si="22"/>
        <v>-16.999999999999996</v>
      </c>
      <c r="K40" s="22">
        <f t="shared" si="22"/>
        <v>-17.333333333333329</v>
      </c>
      <c r="L40" s="22">
        <f t="shared" si="22"/>
        <v>-17.666666666666661</v>
      </c>
      <c r="M40" s="22">
        <f t="shared" si="22"/>
        <v>-17.999999999999993</v>
      </c>
      <c r="N40" s="22">
        <f t="shared" si="22"/>
        <v>-18.333333333333325</v>
      </c>
      <c r="O40" s="22">
        <f t="shared" si="22"/>
        <v>-18.333333333333325</v>
      </c>
      <c r="P40" s="66">
        <f t="shared" si="22"/>
        <v>-18.333333333333325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</row>
    <row r="41" spans="1:30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-360</v>
      </c>
      <c r="C41" s="28">
        <f t="shared" si="23"/>
        <v>-368</v>
      </c>
      <c r="D41" s="28">
        <f t="shared" si="23"/>
        <v>-376</v>
      </c>
      <c r="E41" s="28">
        <f t="shared" si="23"/>
        <v>-384</v>
      </c>
      <c r="F41" s="28">
        <f t="shared" si="23"/>
        <v>-392</v>
      </c>
      <c r="G41" s="28">
        <f t="shared" si="23"/>
        <v>-400</v>
      </c>
      <c r="H41" s="28">
        <f t="shared" si="23"/>
        <v>-400</v>
      </c>
      <c r="I41" s="28">
        <f t="shared" si="23"/>
        <v>-400</v>
      </c>
      <c r="J41" s="28">
        <f t="shared" si="23"/>
        <v>-408</v>
      </c>
      <c r="K41" s="28">
        <f t="shared" si="23"/>
        <v>-416</v>
      </c>
      <c r="L41" s="28">
        <f t="shared" si="23"/>
        <v>-424</v>
      </c>
      <c r="M41" s="28">
        <f t="shared" si="23"/>
        <v>-432</v>
      </c>
      <c r="N41" s="28">
        <f t="shared" si="23"/>
        <v>-440</v>
      </c>
      <c r="O41" s="28">
        <f t="shared" si="23"/>
        <v>-440</v>
      </c>
      <c r="P41" s="28">
        <f t="shared" si="23"/>
        <v>-440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</row>
    <row r="42" spans="1:30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</row>
    <row r="43" spans="1:30" s="15" customFormat="1" ht="16.149999999999999" customHeight="1" thickBot="1" x14ac:dyDescent="0.25">
      <c r="A43" s="15" t="s">
        <v>17</v>
      </c>
      <c r="B43" s="16">
        <v>45642</v>
      </c>
      <c r="C43" s="16">
        <v>45643</v>
      </c>
      <c r="D43" s="16">
        <v>45644</v>
      </c>
      <c r="E43" s="16">
        <v>45645</v>
      </c>
      <c r="F43" s="16">
        <v>45646</v>
      </c>
      <c r="G43" s="16">
        <v>45647</v>
      </c>
      <c r="H43" s="16">
        <v>45648</v>
      </c>
      <c r="I43" s="16">
        <v>45649</v>
      </c>
      <c r="J43" s="16">
        <v>45650</v>
      </c>
      <c r="K43" s="16">
        <v>45651</v>
      </c>
      <c r="L43" s="16">
        <v>45652</v>
      </c>
      <c r="M43" s="16">
        <v>45653</v>
      </c>
      <c r="N43" s="16">
        <v>45654</v>
      </c>
      <c r="O43" s="16">
        <v>45655</v>
      </c>
      <c r="P43" s="16">
        <v>45656</v>
      </c>
      <c r="Q43" s="16">
        <v>45657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</row>
    <row r="44" spans="1:30" ht="16.149999999999999" customHeight="1" thickBot="1" x14ac:dyDescent="0.25">
      <c r="A44" s="6" t="s">
        <v>18</v>
      </c>
      <c r="B44" s="45">
        <f t="shared" ref="B44:Q44" si="25">B43</f>
        <v>45642</v>
      </c>
      <c r="C44" s="45">
        <f t="shared" si="25"/>
        <v>45643</v>
      </c>
      <c r="D44" s="45">
        <f t="shared" si="25"/>
        <v>45644</v>
      </c>
      <c r="E44" s="45">
        <f t="shared" si="25"/>
        <v>45645</v>
      </c>
      <c r="F44" s="45">
        <f t="shared" si="25"/>
        <v>45646</v>
      </c>
      <c r="G44" s="45">
        <f t="shared" si="25"/>
        <v>45647</v>
      </c>
      <c r="H44" s="45">
        <f t="shared" si="25"/>
        <v>45648</v>
      </c>
      <c r="I44" s="45">
        <f t="shared" si="25"/>
        <v>45649</v>
      </c>
      <c r="J44" s="45">
        <f t="shared" si="25"/>
        <v>45650</v>
      </c>
      <c r="K44" s="45">
        <f t="shared" si="25"/>
        <v>45651</v>
      </c>
      <c r="L44" s="45">
        <f t="shared" si="25"/>
        <v>45652</v>
      </c>
      <c r="M44" s="45">
        <f t="shared" si="25"/>
        <v>45653</v>
      </c>
      <c r="N44" s="45">
        <f t="shared" si="25"/>
        <v>45654</v>
      </c>
      <c r="O44" s="45">
        <f t="shared" si="25"/>
        <v>45655</v>
      </c>
      <c r="P44" s="45">
        <f t="shared" si="25"/>
        <v>45656</v>
      </c>
      <c r="Q44" s="45">
        <f t="shared" si="25"/>
        <v>45657</v>
      </c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</row>
    <row r="45" spans="1:30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</row>
    <row r="46" spans="1:30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</row>
    <row r="47" spans="1:30" ht="16.149999999999999" customHeight="1" x14ac:dyDescent="0.2">
      <c r="A47" s="6" t="s">
        <v>21</v>
      </c>
      <c r="B47" s="68">
        <f>IF(AND(B51&gt;0,OR(LEFT(B48,1)="U",LEFT(B48,1)="A",LEFT(B48,1)="K",LEFT(B48,1)="D",LEFT(B48,3)="mKK")),$I$1,'12HO'!N21)</f>
        <v>0</v>
      </c>
      <c r="C47" s="68">
        <f>IF(AND(C51&gt;0,OR(LEFT(C48,1)="U",LEFT(C48,1)="A",LEFT(C48,1)="K",LEFT(C48,1)="D",LEFT(C48,3)="mKK")),$I$1,'12HO'!N22)</f>
        <v>0</v>
      </c>
      <c r="D47" s="68">
        <f>IF(AND(D51&gt;0,OR(LEFT(D48,1)="U",LEFT(D48,1)="A",LEFT(D48,1)="K",LEFT(D48,1)="D",LEFT(D48,3)="mKK")),$I$1,'12HO'!N23)</f>
        <v>0</v>
      </c>
      <c r="E47" s="68">
        <f>IF(AND(E51&gt;0,OR(LEFT(E48,1)="U",LEFT(E48,1)="A",LEFT(E48,1)="K",LEFT(E48,1)="D",LEFT(E48,3)="mKK")),$I$1,'12HO'!N24)</f>
        <v>0</v>
      </c>
      <c r="F47" s="68">
        <f>IF(AND(F51&gt;0,OR(LEFT(F48,1)="U",LEFT(F48,1)="A",LEFT(F48,1)="K",LEFT(F48,1)="D",LEFT(F48,3)="mKK")),$I$1,'12HO'!N25)</f>
        <v>0</v>
      </c>
      <c r="G47" s="68">
        <f>IF(AND(G51&gt;0,OR(LEFT(G48,1)="U",LEFT(G48,1)="A",LEFT(G48,1)="K",LEFT(G48,1)="D",LEFT(G48,3)="mKK")),$I$1,'12HO'!N26)</f>
        <v>0</v>
      </c>
      <c r="H47" s="68">
        <f>IF(AND(H51&gt;0,OR(LEFT(H48,1)="U",LEFT(H48,1)="A",LEFT(H48,1)="K",LEFT(H48,1)="D",LEFT(H48,3)="mKK")),$I$1,'12HO'!N27)</f>
        <v>0</v>
      </c>
      <c r="I47" s="68">
        <f>IF(AND(I51&gt;0,OR(LEFT(I48,1)="U",LEFT(I48,1)="A",LEFT(I48,1)="K",LEFT(I48,1)="D",LEFT(I48,3)="mKK")),$I$1,'12HO'!N28)</f>
        <v>0</v>
      </c>
      <c r="J47" s="68">
        <f>IF(AND(J51&gt;0,OR(LEFT(J48,1)="U",LEFT(J48,1)="A",LEFT(J48,1)="K",LEFT(J48,1)="D",LEFT(J48,3)="mKK")),$I$1,'12HO'!N29)</f>
        <v>0</v>
      </c>
      <c r="K47" s="68">
        <f>IF(AND(K51&gt;0,OR(LEFT(K48,1)="U",LEFT(K48,1)="A",LEFT(K48,1)="K",LEFT(K48,1)="D",LEFT(K48,3)="mKK")),$I$1,'12HO'!N30)</f>
        <v>0</v>
      </c>
      <c r="L47" s="68">
        <f>IF(AND(L51&gt;0,OR(LEFT(L48,1)="U",LEFT(L48,1)="A",LEFT(L48,1)="K",LEFT(L48,1)="D",LEFT(L48,3)="mKK")),$I$1,'12HO'!N31)</f>
        <v>0</v>
      </c>
      <c r="M47" s="68">
        <f>IF(AND(M51&gt;0,OR(LEFT(M48,1)="U",LEFT(M48,1)="A",LEFT(M48,1)="K",LEFT(M48,1)="D",LEFT(M48,3)="mKK")),$I$1,'12HO'!N32)</f>
        <v>0</v>
      </c>
      <c r="N47" s="68">
        <f>IF(AND(N51&gt;0,OR(LEFT(N48,1)="U",LEFT(N48,1)="A",LEFT(N48,1)="K",LEFT(N48,1)="D",LEFT(N48,3)="mKK")),$I$1,'12HO'!N33)</f>
        <v>0</v>
      </c>
      <c r="O47" s="68">
        <f>IF(AND(O51&gt;0,OR(LEFT(O48,1)="U",LEFT(O48,1)="A",LEFT(O48,1)="K",LEFT(O48,1)="D",LEFT(O48,3)="mKK")),$I$1,'12HO'!N34)</f>
        <v>0</v>
      </c>
      <c r="P47" s="68">
        <f>IF(AND(P51&gt;0,OR(LEFT(P48,1)="U",LEFT(P48,1)="A",LEFT(P48,1)="K",LEFT(P48,1)="D",LEFT(P48,3)="mKK")),$I$1,'12HO'!N35)</f>
        <v>0</v>
      </c>
      <c r="Q47" s="68">
        <f>IF(AND(Q51&gt;0,OR(LEFT(Q48,1)="U",LEFT(Q48,1)="A",LEFT(Q48,1)="K",LEFT(Q48,1)="D",LEFT(Q48,3)="mKK")),$I$1,'12HO'!N36)</f>
        <v>0</v>
      </c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</row>
    <row r="48" spans="1:30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 t="s">
        <v>23</v>
      </c>
      <c r="K48" s="323" t="s">
        <v>23</v>
      </c>
      <c r="L48" s="323" t="s">
        <v>23</v>
      </c>
      <c r="M48" s="323"/>
      <c r="N48" s="323"/>
      <c r="O48" s="323"/>
      <c r="P48" s="323"/>
      <c r="Q48" s="323" t="s">
        <v>23</v>
      </c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</row>
    <row r="49" spans="1:30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</row>
    <row r="50" spans="1:30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</row>
    <row r="51" spans="1:30" ht="13.5" hidden="1" thickBot="1" x14ac:dyDescent="0.25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8</v>
      </c>
      <c r="D51" s="18">
        <f t="shared" si="26"/>
        <v>8</v>
      </c>
      <c r="E51" s="18">
        <f t="shared" si="26"/>
        <v>8</v>
      </c>
      <c r="F51" s="18">
        <f t="shared" si="26"/>
        <v>8</v>
      </c>
      <c r="G51" s="18">
        <f t="shared" si="26"/>
        <v>0</v>
      </c>
      <c r="H51" s="18">
        <f t="shared" si="26"/>
        <v>0</v>
      </c>
      <c r="I51" s="18">
        <f t="shared" si="26"/>
        <v>8</v>
      </c>
      <c r="J51" s="18">
        <f t="shared" si="26"/>
        <v>0</v>
      </c>
      <c r="K51" s="18">
        <f t="shared" si="26"/>
        <v>0</v>
      </c>
      <c r="L51" s="18">
        <f t="shared" si="26"/>
        <v>0</v>
      </c>
      <c r="M51" s="18">
        <f t="shared" si="26"/>
        <v>8</v>
      </c>
      <c r="N51" s="18">
        <f t="shared" si="26"/>
        <v>0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</row>
    <row r="52" spans="1:30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</row>
    <row r="53" spans="1:30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</row>
    <row r="54" spans="1:30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</row>
    <row r="55" spans="1:30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</row>
    <row r="56" spans="1:30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</row>
    <row r="57" spans="1:30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</row>
    <row r="58" spans="1:30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</row>
    <row r="59" spans="1:30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</row>
    <row r="60" spans="1:30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</row>
    <row r="61" spans="1:30" ht="13.5" hidden="1" thickBot="1" x14ac:dyDescent="0.25">
      <c r="A61" s="17" t="s">
        <v>13</v>
      </c>
      <c r="B61" s="20">
        <f t="shared" ref="B61:Q61" si="36">TIME(INT(B51),(B51-INT(B51))*100,0)</f>
        <v>0.33333333333333331</v>
      </c>
      <c r="C61" s="20">
        <f t="shared" si="36"/>
        <v>0.33333333333333331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</v>
      </c>
      <c r="H61" s="20">
        <f t="shared" si="36"/>
        <v>0</v>
      </c>
      <c r="I61" s="20">
        <f t="shared" si="36"/>
        <v>0.33333333333333331</v>
      </c>
      <c r="J61" s="20">
        <f t="shared" si="36"/>
        <v>0</v>
      </c>
      <c r="K61" s="20">
        <f t="shared" si="36"/>
        <v>0</v>
      </c>
      <c r="L61" s="20">
        <f t="shared" si="36"/>
        <v>0</v>
      </c>
      <c r="M61" s="20">
        <f t="shared" si="36"/>
        <v>0.33333333333333331</v>
      </c>
      <c r="N61" s="20">
        <f t="shared" si="36"/>
        <v>0</v>
      </c>
      <c r="O61" s="20">
        <f t="shared" si="36"/>
        <v>0</v>
      </c>
      <c r="P61" s="20">
        <f t="shared" si="36"/>
        <v>0.33333333333333331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</row>
    <row r="62" spans="1:30" ht="15" hidden="1" customHeight="1" x14ac:dyDescent="0.2">
      <c r="A62" s="17" t="s">
        <v>32</v>
      </c>
      <c r="B62" s="66">
        <f>B61+P30</f>
        <v>3.666666666666667</v>
      </c>
      <c r="C62" s="22">
        <f t="shared" ref="C62:Q62" si="37">B62+C61</f>
        <v>4</v>
      </c>
      <c r="D62" s="22">
        <f t="shared" si="37"/>
        <v>4.333333333333333</v>
      </c>
      <c r="E62" s="22">
        <f t="shared" si="37"/>
        <v>4.6666666666666661</v>
      </c>
      <c r="F62" s="22">
        <f t="shared" si="37"/>
        <v>4.9999999999999991</v>
      </c>
      <c r="G62" s="22">
        <f t="shared" si="37"/>
        <v>4.9999999999999991</v>
      </c>
      <c r="H62" s="22">
        <f t="shared" si="37"/>
        <v>4.9999999999999991</v>
      </c>
      <c r="I62" s="22">
        <f t="shared" si="37"/>
        <v>5.3333333333333321</v>
      </c>
      <c r="J62" s="22">
        <f t="shared" si="37"/>
        <v>5.3333333333333321</v>
      </c>
      <c r="K62" s="22">
        <f t="shared" si="37"/>
        <v>5.3333333333333321</v>
      </c>
      <c r="L62" s="22">
        <f t="shared" si="37"/>
        <v>5.3333333333333321</v>
      </c>
      <c r="M62" s="22">
        <f t="shared" si="37"/>
        <v>5.6666666666666652</v>
      </c>
      <c r="N62" s="22">
        <f t="shared" si="37"/>
        <v>5.6666666666666652</v>
      </c>
      <c r="O62" s="22">
        <f t="shared" si="37"/>
        <v>5.6666666666666652</v>
      </c>
      <c r="P62" s="22">
        <f t="shared" si="37"/>
        <v>5.9999999999999982</v>
      </c>
      <c r="Q62" s="58">
        <f t="shared" si="37"/>
        <v>5.9999999999999982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</row>
    <row r="63" spans="1:30" s="24" customFormat="1" ht="15" hidden="1" customHeight="1" x14ac:dyDescent="0.2">
      <c r="A63" s="23" t="s">
        <v>33</v>
      </c>
      <c r="B63" s="22">
        <f t="shared" ref="B63:Q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</row>
    <row r="64" spans="1:30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</row>
    <row r="65" spans="1:30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</row>
    <row r="66" spans="1:30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</row>
    <row r="67" spans="1:30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</row>
    <row r="68" spans="1:30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</row>
    <row r="69" spans="1:30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</row>
    <row r="70" spans="1:30" s="24" customFormat="1" ht="14.25" hidden="1" thickTop="1" thickBot="1" x14ac:dyDescent="0.25">
      <c r="A70" s="23" t="s">
        <v>39</v>
      </c>
      <c r="B70" s="22">
        <f t="shared" ref="B70:P70" si="45">B68-B61</f>
        <v>-0.33333333333333331</v>
      </c>
      <c r="C70" s="22">
        <f t="shared" si="45"/>
        <v>-0.33333333333333331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0</v>
      </c>
      <c r="H70" s="22">
        <f t="shared" si="45"/>
        <v>0</v>
      </c>
      <c r="I70" s="22">
        <f t="shared" si="45"/>
        <v>-0.33333333333333331</v>
      </c>
      <c r="J70" s="22">
        <f t="shared" si="45"/>
        <v>0</v>
      </c>
      <c r="K70" s="22">
        <f t="shared" si="45"/>
        <v>0</v>
      </c>
      <c r="L70" s="22">
        <f t="shared" si="45"/>
        <v>0</v>
      </c>
      <c r="M70" s="22">
        <f t="shared" si="45"/>
        <v>-0.33333333333333331</v>
      </c>
      <c r="N70" s="22">
        <f t="shared" si="45"/>
        <v>0</v>
      </c>
      <c r="O70" s="22">
        <f t="shared" si="45"/>
        <v>0</v>
      </c>
      <c r="P70" s="22">
        <f t="shared" si="45"/>
        <v>-0.33333333333333331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</row>
    <row r="71" spans="1:30" s="24" customFormat="1" ht="14.25" thickTop="1" thickBot="1" x14ac:dyDescent="0.25">
      <c r="A71" s="24" t="s">
        <v>40</v>
      </c>
      <c r="B71" s="26">
        <f t="shared" ref="B71:P71" si="46">SIGN(B70)*(HOUR(ABS(B70))+MINUTE(ABS(B70))/100)</f>
        <v>-8</v>
      </c>
      <c r="C71" s="26">
        <f t="shared" si="46"/>
        <v>-8</v>
      </c>
      <c r="D71" s="26">
        <f t="shared" si="46"/>
        <v>-8</v>
      </c>
      <c r="E71" s="26">
        <f t="shared" si="46"/>
        <v>-8</v>
      </c>
      <c r="F71" s="26">
        <f t="shared" si="46"/>
        <v>-8</v>
      </c>
      <c r="G71" s="26">
        <f t="shared" si="46"/>
        <v>0</v>
      </c>
      <c r="H71" s="26">
        <f t="shared" si="46"/>
        <v>0</v>
      </c>
      <c r="I71" s="26">
        <f t="shared" si="46"/>
        <v>-8</v>
      </c>
      <c r="J71" s="26">
        <f t="shared" si="46"/>
        <v>0</v>
      </c>
      <c r="K71" s="26">
        <f t="shared" si="46"/>
        <v>0</v>
      </c>
      <c r="L71" s="26">
        <f t="shared" si="46"/>
        <v>0</v>
      </c>
      <c r="M71" s="26">
        <f t="shared" si="46"/>
        <v>-8</v>
      </c>
      <c r="N71" s="26">
        <f t="shared" si="46"/>
        <v>0</v>
      </c>
      <c r="O71" s="26">
        <f t="shared" si="46"/>
        <v>0</v>
      </c>
      <c r="P71" s="27">
        <f t="shared" si="46"/>
        <v>-8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</row>
    <row r="72" spans="1:30" s="24" customFormat="1" ht="13.5" hidden="1" thickTop="1" x14ac:dyDescent="0.2">
      <c r="A72" s="23" t="s">
        <v>41</v>
      </c>
      <c r="B72" s="58">
        <f>B70+P40</f>
        <v>-18.666666666666657</v>
      </c>
      <c r="C72" s="22">
        <f t="shared" ref="C72:P72" si="47">C70+B72</f>
        <v>-18.999999999999989</v>
      </c>
      <c r="D72" s="22">
        <f t="shared" si="47"/>
        <v>-19.333333333333321</v>
      </c>
      <c r="E72" s="22">
        <f t="shared" si="47"/>
        <v>-19.666666666666654</v>
      </c>
      <c r="F72" s="22">
        <f t="shared" si="47"/>
        <v>-19.999999999999986</v>
      </c>
      <c r="G72" s="22">
        <f t="shared" si="47"/>
        <v>-19.999999999999986</v>
      </c>
      <c r="H72" s="22">
        <f t="shared" si="47"/>
        <v>-19.999999999999986</v>
      </c>
      <c r="I72" s="22">
        <f t="shared" si="47"/>
        <v>-20.333333333333318</v>
      </c>
      <c r="J72" s="22">
        <f t="shared" si="47"/>
        <v>-20.333333333333318</v>
      </c>
      <c r="K72" s="22">
        <f t="shared" si="47"/>
        <v>-20.333333333333318</v>
      </c>
      <c r="L72" s="22">
        <f t="shared" si="47"/>
        <v>-20.333333333333318</v>
      </c>
      <c r="M72" s="22">
        <f t="shared" si="47"/>
        <v>-20.66666666666665</v>
      </c>
      <c r="N72" s="22">
        <f t="shared" si="47"/>
        <v>-20.66666666666665</v>
      </c>
      <c r="O72" s="22">
        <f t="shared" si="47"/>
        <v>-20.66666666666665</v>
      </c>
      <c r="P72" s="22">
        <f t="shared" si="47"/>
        <v>-20.999999999999982</v>
      </c>
      <c r="Q72" s="66">
        <f>Q70+P72</f>
        <v>-20.999999999999982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</row>
    <row r="73" spans="1:30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-448</v>
      </c>
      <c r="C73" s="28">
        <f t="shared" si="48"/>
        <v>-456</v>
      </c>
      <c r="D73" s="28">
        <f t="shared" si="48"/>
        <v>-464</v>
      </c>
      <c r="E73" s="28">
        <f t="shared" si="48"/>
        <v>-472</v>
      </c>
      <c r="F73" s="28">
        <f t="shared" si="48"/>
        <v>-480</v>
      </c>
      <c r="G73" s="28">
        <f t="shared" si="48"/>
        <v>-480</v>
      </c>
      <c r="H73" s="28">
        <f t="shared" si="48"/>
        <v>-480</v>
      </c>
      <c r="I73" s="28">
        <f t="shared" si="48"/>
        <v>-488</v>
      </c>
      <c r="J73" s="28">
        <f t="shared" si="48"/>
        <v>-488</v>
      </c>
      <c r="K73" s="28">
        <f t="shared" si="48"/>
        <v>-488</v>
      </c>
      <c r="L73" s="28">
        <f t="shared" si="48"/>
        <v>-488</v>
      </c>
      <c r="M73" s="28">
        <f t="shared" si="48"/>
        <v>-496</v>
      </c>
      <c r="N73" s="28">
        <f t="shared" si="48"/>
        <v>-496</v>
      </c>
      <c r="O73" s="28">
        <f t="shared" si="48"/>
        <v>-496</v>
      </c>
      <c r="P73" s="28">
        <f t="shared" si="48"/>
        <v>-504</v>
      </c>
      <c r="Q73" s="28">
        <f t="shared" si="48"/>
        <v>-504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</row>
    <row r="74" spans="1:30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</row>
    <row r="75" spans="1:30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</row>
    <row r="76" spans="1:30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</row>
    <row r="77" spans="1:30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</row>
    <row r="78" spans="1:30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</row>
    <row r="79" spans="1:30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</row>
    <row r="80" spans="1:30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</row>
    <row r="81" spans="1:30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</row>
    <row r="82" spans="1:30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</row>
    <row r="83" spans="1:30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</row>
    <row r="84" spans="1:30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</row>
    <row r="85" spans="1:30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</row>
    <row r="86" spans="1:30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</row>
    <row r="87" spans="1:30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</row>
    <row r="88" spans="1:30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</row>
    <row r="89" spans="1:30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</row>
    <row r="90" spans="1:30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</row>
    <row r="91" spans="1:30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</row>
    <row r="92" spans="1:30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</row>
    <row r="93" spans="1:30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</row>
    <row r="94" spans="1:30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</row>
    <row r="95" spans="1:30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</row>
    <row r="96" spans="1:30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</row>
    <row r="97" spans="1:30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</row>
    <row r="98" spans="1:30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</row>
    <row r="99" spans="1:30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</row>
    <row r="100" spans="1:30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</row>
    <row r="101" spans="1:30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</row>
    <row r="102" spans="1:30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</row>
    <row r="103" spans="1:30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</row>
    <row r="104" spans="1:30" x14ac:dyDescent="0.2">
      <c r="A104" s="346"/>
      <c r="B104" s="349"/>
      <c r="C104" s="349"/>
      <c r="D104" s="349"/>
      <c r="E104" s="349"/>
      <c r="F104" s="349"/>
      <c r="G104" s="349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</row>
    <row r="105" spans="1:30" x14ac:dyDescent="0.2">
      <c r="A105" s="346"/>
      <c r="B105" s="349"/>
      <c r="C105" s="349"/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</row>
    <row r="106" spans="1:30" x14ac:dyDescent="0.2">
      <c r="A106" s="346"/>
      <c r="B106" s="349"/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</row>
    <row r="107" spans="1:30" x14ac:dyDescent="0.2">
      <c r="A107" s="346"/>
      <c r="B107" s="349"/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</row>
    <row r="108" spans="1:30" x14ac:dyDescent="0.2">
      <c r="A108" s="346"/>
      <c r="B108" s="349"/>
      <c r="C108" s="349"/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</row>
    <row r="109" spans="1:30" x14ac:dyDescent="0.2"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</row>
    <row r="110" spans="1:30" x14ac:dyDescent="0.2"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</row>
    <row r="111" spans="1:30" x14ac:dyDescent="0.2"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</row>
    <row r="112" spans="1:30" x14ac:dyDescent="0.2"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</row>
    <row r="113" spans="19:30" x14ac:dyDescent="0.2"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</row>
    <row r="114" spans="19:30" x14ac:dyDescent="0.2"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</row>
    <row r="115" spans="19:30" x14ac:dyDescent="0.2"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</row>
    <row r="116" spans="19:30" x14ac:dyDescent="0.2"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</row>
    <row r="117" spans="19:30" x14ac:dyDescent="0.2"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</row>
    <row r="118" spans="19:30" x14ac:dyDescent="0.2"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</row>
    <row r="119" spans="19:30" x14ac:dyDescent="0.2">
      <c r="S119" s="346"/>
      <c r="T119" s="346"/>
      <c r="U119" s="346"/>
      <c r="V119" s="346"/>
      <c r="W119" s="346"/>
      <c r="X119" s="346"/>
      <c r="Y119" s="346"/>
      <c r="Z119" s="346"/>
      <c r="AA119" s="346"/>
      <c r="AB119" s="346"/>
      <c r="AC119" s="346"/>
      <c r="AD119" s="346"/>
    </row>
    <row r="120" spans="19:30" x14ac:dyDescent="0.2"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346"/>
    </row>
    <row r="121" spans="19:30" x14ac:dyDescent="0.2">
      <c r="S121" s="346"/>
      <c r="T121" s="346"/>
      <c r="U121" s="346"/>
      <c r="V121" s="346"/>
      <c r="W121" s="346"/>
      <c r="X121" s="346"/>
      <c r="Y121" s="346"/>
      <c r="Z121" s="346"/>
      <c r="AA121" s="346"/>
      <c r="AB121" s="346"/>
      <c r="AC121" s="346"/>
      <c r="AD121" s="346"/>
    </row>
    <row r="122" spans="19:30" x14ac:dyDescent="0.2">
      <c r="S122" s="346"/>
      <c r="T122" s="346"/>
      <c r="U122" s="346"/>
      <c r="V122" s="346"/>
      <c r="W122" s="346"/>
      <c r="X122" s="346"/>
      <c r="Y122" s="346"/>
      <c r="Z122" s="346"/>
      <c r="AA122" s="346"/>
      <c r="AB122" s="346"/>
      <c r="AC122" s="346"/>
      <c r="AD122" s="346"/>
    </row>
    <row r="123" spans="19:30" x14ac:dyDescent="0.2">
      <c r="S123" s="346"/>
      <c r="T123" s="346"/>
      <c r="U123" s="346"/>
      <c r="V123" s="346"/>
      <c r="W123" s="346"/>
      <c r="X123" s="346"/>
      <c r="Y123" s="346"/>
      <c r="Z123" s="346"/>
      <c r="AA123" s="346"/>
      <c r="AB123" s="346"/>
      <c r="AC123" s="346"/>
      <c r="AD123" s="346"/>
    </row>
    <row r="124" spans="19:30" x14ac:dyDescent="0.2">
      <c r="S124" s="346"/>
      <c r="T124" s="346"/>
      <c r="U124" s="346"/>
      <c r="V124" s="346"/>
      <c r="W124" s="346"/>
      <c r="X124" s="346"/>
      <c r="Y124" s="346"/>
      <c r="Z124" s="346"/>
      <c r="AA124" s="346"/>
      <c r="AB124" s="346"/>
      <c r="AC124" s="346"/>
      <c r="AD124" s="346"/>
    </row>
    <row r="125" spans="19:30" x14ac:dyDescent="0.2">
      <c r="S125" s="346"/>
      <c r="T125" s="346"/>
      <c r="U125" s="346"/>
      <c r="V125" s="346"/>
      <c r="W125" s="346"/>
      <c r="X125" s="346"/>
      <c r="Y125" s="346"/>
      <c r="Z125" s="346"/>
      <c r="AA125" s="346"/>
      <c r="AB125" s="346"/>
      <c r="AC125" s="346"/>
      <c r="AD125" s="346"/>
    </row>
    <row r="126" spans="19:30" x14ac:dyDescent="0.2">
      <c r="S126" s="346"/>
      <c r="T126" s="346"/>
      <c r="U126" s="346"/>
      <c r="V126" s="346"/>
      <c r="W126" s="346"/>
      <c r="X126" s="346"/>
      <c r="Y126" s="346"/>
      <c r="Z126" s="346"/>
      <c r="AA126" s="346"/>
      <c r="AB126" s="346"/>
      <c r="AC126" s="346"/>
      <c r="AD126" s="346"/>
    </row>
    <row r="127" spans="19:30" x14ac:dyDescent="0.2"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</row>
    <row r="128" spans="19:30" x14ac:dyDescent="0.2">
      <c r="S128" s="346"/>
      <c r="T128" s="346"/>
      <c r="U128" s="346"/>
      <c r="V128" s="346"/>
      <c r="W128" s="346"/>
      <c r="X128" s="346"/>
      <c r="Y128" s="346"/>
      <c r="Z128" s="346"/>
      <c r="AA128" s="346"/>
      <c r="AB128" s="346"/>
      <c r="AC128" s="346"/>
      <c r="AD128" s="346"/>
    </row>
    <row r="129" spans="19:30" x14ac:dyDescent="0.2">
      <c r="S129" s="346"/>
      <c r="T129" s="346"/>
      <c r="U129" s="346"/>
      <c r="V129" s="346"/>
      <c r="W129" s="346"/>
      <c r="X129" s="346"/>
      <c r="Y129" s="346"/>
      <c r="Z129" s="346"/>
      <c r="AA129" s="346"/>
      <c r="AB129" s="346"/>
      <c r="AC129" s="346"/>
      <c r="AD129" s="346"/>
    </row>
    <row r="130" spans="19:30" x14ac:dyDescent="0.2">
      <c r="S130" s="346"/>
      <c r="T130" s="346"/>
      <c r="U130" s="346"/>
      <c r="V130" s="346"/>
      <c r="W130" s="346"/>
      <c r="X130" s="346"/>
      <c r="Y130" s="346"/>
      <c r="Z130" s="346"/>
      <c r="AA130" s="346"/>
      <c r="AB130" s="346"/>
      <c r="AC130" s="346"/>
      <c r="AD130" s="346"/>
    </row>
    <row r="131" spans="19:30" x14ac:dyDescent="0.2">
      <c r="S131" s="346"/>
      <c r="T131" s="346"/>
      <c r="U131" s="346"/>
      <c r="V131" s="346"/>
      <c r="W131" s="346"/>
      <c r="X131" s="346"/>
      <c r="Y131" s="346"/>
      <c r="Z131" s="346"/>
      <c r="AA131" s="346"/>
      <c r="AB131" s="346"/>
      <c r="AC131" s="346"/>
      <c r="AD131" s="346"/>
    </row>
    <row r="132" spans="19:30" x14ac:dyDescent="0.2">
      <c r="S132" s="346"/>
      <c r="T132" s="346"/>
      <c r="U132" s="346"/>
      <c r="V132" s="346"/>
      <c r="W132" s="346"/>
      <c r="X132" s="346"/>
      <c r="Y132" s="346"/>
      <c r="Z132" s="346"/>
      <c r="AA132" s="346"/>
      <c r="AB132" s="346"/>
      <c r="AC132" s="346"/>
      <c r="AD132" s="346"/>
    </row>
    <row r="133" spans="19:30" x14ac:dyDescent="0.2"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</row>
    <row r="134" spans="19:30" x14ac:dyDescent="0.2"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</row>
    <row r="135" spans="19:30" x14ac:dyDescent="0.2">
      <c r="S135" s="346"/>
      <c r="T135" s="346"/>
      <c r="U135" s="346"/>
      <c r="V135" s="346"/>
      <c r="W135" s="346"/>
      <c r="X135" s="346"/>
      <c r="Y135" s="346"/>
      <c r="Z135" s="346"/>
      <c r="AA135" s="346"/>
      <c r="AB135" s="346"/>
      <c r="AC135" s="346"/>
      <c r="AD135" s="346"/>
    </row>
    <row r="136" spans="19:30" x14ac:dyDescent="0.2">
      <c r="S136" s="346"/>
      <c r="T136" s="346"/>
      <c r="U136" s="346"/>
      <c r="V136" s="346"/>
      <c r="W136" s="346"/>
      <c r="X136" s="346"/>
      <c r="Y136" s="346"/>
      <c r="Z136" s="346"/>
      <c r="AA136" s="346"/>
      <c r="AB136" s="346"/>
      <c r="AC136" s="346"/>
      <c r="AD136" s="346"/>
    </row>
    <row r="137" spans="19:30" x14ac:dyDescent="0.2">
      <c r="S137" s="346"/>
      <c r="T137" s="346"/>
      <c r="U137" s="346"/>
      <c r="V137" s="346"/>
      <c r="W137" s="346"/>
      <c r="X137" s="346"/>
      <c r="Y137" s="346"/>
      <c r="Z137" s="346"/>
      <c r="AA137" s="346"/>
      <c r="AB137" s="346"/>
      <c r="AC137" s="346"/>
      <c r="AD137" s="346"/>
    </row>
    <row r="138" spans="19:30" x14ac:dyDescent="0.2">
      <c r="S138" s="346"/>
      <c r="T138" s="346"/>
      <c r="U138" s="346"/>
      <c r="V138" s="346"/>
      <c r="W138" s="346"/>
      <c r="X138" s="346"/>
      <c r="Y138" s="346"/>
      <c r="Z138" s="346"/>
      <c r="AA138" s="346"/>
      <c r="AB138" s="346"/>
      <c r="AC138" s="346"/>
      <c r="AD138" s="346"/>
    </row>
    <row r="139" spans="19:30" x14ac:dyDescent="0.2"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  <c r="AD139" s="346"/>
    </row>
    <row r="140" spans="19:30" x14ac:dyDescent="0.2">
      <c r="S140" s="346"/>
      <c r="T140" s="346"/>
      <c r="U140" s="346"/>
      <c r="V140" s="346"/>
      <c r="W140" s="346"/>
      <c r="X140" s="346"/>
      <c r="Y140" s="346"/>
      <c r="Z140" s="346"/>
      <c r="AA140" s="346"/>
      <c r="AB140" s="346"/>
      <c r="AC140" s="346"/>
      <c r="AD140" s="346"/>
    </row>
    <row r="141" spans="19:30" x14ac:dyDescent="0.2"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  <c r="AD141" s="346"/>
    </row>
    <row r="142" spans="19:30" x14ac:dyDescent="0.2">
      <c r="S142" s="346"/>
      <c r="T142" s="346"/>
      <c r="U142" s="346"/>
      <c r="V142" s="346"/>
      <c r="W142" s="346"/>
      <c r="X142" s="346"/>
      <c r="Y142" s="346"/>
      <c r="Z142" s="346"/>
      <c r="AA142" s="346"/>
      <c r="AB142" s="346"/>
      <c r="AC142" s="346"/>
      <c r="AD142" s="346"/>
    </row>
    <row r="143" spans="19:30" x14ac:dyDescent="0.2"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  <c r="AD143" s="346"/>
    </row>
    <row r="144" spans="19:30" x14ac:dyDescent="0.2">
      <c r="S144" s="346"/>
      <c r="T144" s="346"/>
      <c r="U144" s="346"/>
      <c r="V144" s="346"/>
      <c r="W144" s="346"/>
      <c r="X144" s="346"/>
      <c r="Y144" s="346"/>
      <c r="Z144" s="346"/>
      <c r="AA144" s="346"/>
      <c r="AB144" s="346"/>
      <c r="AC144" s="346"/>
      <c r="AD144" s="346"/>
    </row>
    <row r="145" spans="19:30" x14ac:dyDescent="0.2"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  <c r="AD145" s="346"/>
    </row>
    <row r="146" spans="19:30" x14ac:dyDescent="0.2">
      <c r="S146" s="346"/>
      <c r="T146" s="346"/>
      <c r="U146" s="346"/>
      <c r="V146" s="346"/>
      <c r="W146" s="346"/>
      <c r="X146" s="346"/>
      <c r="Y146" s="346"/>
      <c r="Z146" s="346"/>
      <c r="AA146" s="346"/>
      <c r="AB146" s="346"/>
      <c r="AC146" s="346"/>
      <c r="AD146" s="346"/>
    </row>
    <row r="147" spans="19:30" x14ac:dyDescent="0.2">
      <c r="S147" s="346"/>
      <c r="T147" s="346"/>
      <c r="U147" s="346"/>
      <c r="V147" s="346"/>
      <c r="W147" s="346"/>
      <c r="X147" s="346"/>
      <c r="Y147" s="346"/>
      <c r="Z147" s="346"/>
      <c r="AA147" s="346"/>
      <c r="AB147" s="346"/>
      <c r="AC147" s="346"/>
      <c r="AD147" s="346"/>
    </row>
    <row r="148" spans="19:30" x14ac:dyDescent="0.2">
      <c r="S148" s="346"/>
      <c r="T148" s="346"/>
      <c r="U148" s="346"/>
      <c r="V148" s="346"/>
      <c r="W148" s="346"/>
      <c r="X148" s="346"/>
      <c r="Y148" s="346"/>
      <c r="Z148" s="346"/>
      <c r="AA148" s="346"/>
      <c r="AB148" s="346"/>
      <c r="AC148" s="346"/>
      <c r="AD148" s="346"/>
    </row>
    <row r="149" spans="19:30" x14ac:dyDescent="0.2"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</row>
    <row r="150" spans="19:30" x14ac:dyDescent="0.2"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346"/>
    </row>
    <row r="151" spans="19:30" x14ac:dyDescent="0.2"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</row>
    <row r="152" spans="19:30" x14ac:dyDescent="0.2"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</row>
    <row r="153" spans="19:30" x14ac:dyDescent="0.2"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  <c r="AD153" s="346"/>
    </row>
    <row r="154" spans="19:30" x14ac:dyDescent="0.2"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  <c r="AD154" s="346"/>
    </row>
    <row r="155" spans="19:30" x14ac:dyDescent="0.2"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  <c r="AD155" s="346"/>
    </row>
    <row r="156" spans="19:30" x14ac:dyDescent="0.2"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  <c r="AD156" s="346"/>
    </row>
    <row r="157" spans="19:30" x14ac:dyDescent="0.2"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</row>
    <row r="158" spans="19:30" x14ac:dyDescent="0.2"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</row>
    <row r="159" spans="19:30" x14ac:dyDescent="0.2">
      <c r="S159" s="346"/>
      <c r="T159" s="346"/>
      <c r="U159" s="346"/>
      <c r="V159" s="346"/>
      <c r="W159" s="346"/>
      <c r="X159" s="346"/>
      <c r="Y159" s="346"/>
      <c r="Z159" s="346"/>
      <c r="AA159" s="346"/>
      <c r="AB159" s="346"/>
      <c r="AC159" s="346"/>
      <c r="AD159" s="346"/>
    </row>
    <row r="160" spans="19:30" x14ac:dyDescent="0.2">
      <c r="S160" s="346"/>
      <c r="T160" s="346"/>
      <c r="U160" s="346"/>
      <c r="V160" s="346"/>
      <c r="W160" s="346"/>
      <c r="X160" s="346"/>
      <c r="Y160" s="346"/>
      <c r="Z160" s="346"/>
      <c r="AA160" s="346"/>
      <c r="AB160" s="346"/>
      <c r="AC160" s="346"/>
      <c r="AD160" s="346"/>
    </row>
    <row r="161" spans="19:30" x14ac:dyDescent="0.2">
      <c r="S161" s="346"/>
      <c r="T161" s="346"/>
      <c r="U161" s="346"/>
      <c r="V161" s="346"/>
      <c r="W161" s="346"/>
      <c r="X161" s="346"/>
      <c r="Y161" s="346"/>
      <c r="Z161" s="346"/>
      <c r="AA161" s="346"/>
      <c r="AB161" s="346"/>
      <c r="AC161" s="346"/>
      <c r="AD161" s="346"/>
    </row>
    <row r="162" spans="19:30" x14ac:dyDescent="0.2"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  <c r="AD162" s="346"/>
    </row>
    <row r="163" spans="19:30" x14ac:dyDescent="0.2"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</row>
    <row r="164" spans="19:30" x14ac:dyDescent="0.2"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  <c r="AD164" s="346"/>
    </row>
    <row r="165" spans="19:30" x14ac:dyDescent="0.2"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  <c r="AD165" s="346"/>
    </row>
    <row r="166" spans="19:30" x14ac:dyDescent="0.2"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  <c r="AD166" s="346"/>
    </row>
    <row r="167" spans="19:30" x14ac:dyDescent="0.2"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  <c r="AD167" s="346"/>
    </row>
    <row r="168" spans="19:30" x14ac:dyDescent="0.2">
      <c r="S168" s="346"/>
      <c r="T168" s="346"/>
      <c r="U168" s="346"/>
      <c r="V168" s="346"/>
      <c r="W168" s="346"/>
      <c r="X168" s="346"/>
      <c r="Y168" s="346"/>
      <c r="Z168" s="346"/>
      <c r="AA168" s="346"/>
      <c r="AB168" s="346"/>
      <c r="AC168" s="346"/>
      <c r="AD168" s="346"/>
    </row>
    <row r="169" spans="19:30" x14ac:dyDescent="0.2">
      <c r="S169" s="346"/>
      <c r="T169" s="346"/>
      <c r="U169" s="346"/>
      <c r="V169" s="346"/>
      <c r="W169" s="346"/>
      <c r="X169" s="346"/>
      <c r="Y169" s="346"/>
      <c r="Z169" s="346"/>
      <c r="AA169" s="346"/>
      <c r="AB169" s="346"/>
      <c r="AC169" s="346"/>
      <c r="AD169" s="346"/>
    </row>
    <row r="170" spans="19:30" x14ac:dyDescent="0.2">
      <c r="S170" s="346"/>
      <c r="T170" s="346"/>
      <c r="U170" s="346"/>
      <c r="V170" s="346"/>
      <c r="W170" s="346"/>
      <c r="X170" s="346"/>
      <c r="Y170" s="346"/>
      <c r="Z170" s="346"/>
      <c r="AA170" s="346"/>
      <c r="AB170" s="346"/>
      <c r="AC170" s="346"/>
      <c r="AD170" s="346"/>
    </row>
    <row r="171" spans="19:30" x14ac:dyDescent="0.2">
      <c r="S171" s="346"/>
      <c r="T171" s="346"/>
      <c r="U171" s="346"/>
      <c r="V171" s="346"/>
      <c r="W171" s="346"/>
      <c r="X171" s="346"/>
      <c r="Y171" s="346"/>
      <c r="Z171" s="346"/>
      <c r="AA171" s="346"/>
      <c r="AB171" s="346"/>
      <c r="AC171" s="346"/>
      <c r="AD171" s="346"/>
    </row>
    <row r="172" spans="19:30" x14ac:dyDescent="0.2">
      <c r="S172" s="346"/>
      <c r="T172" s="346"/>
      <c r="U172" s="346"/>
      <c r="V172" s="346"/>
      <c r="W172" s="346"/>
      <c r="X172" s="346"/>
      <c r="Y172" s="346"/>
      <c r="Z172" s="346"/>
      <c r="AA172" s="346"/>
      <c r="AB172" s="346"/>
      <c r="AC172" s="346"/>
      <c r="AD172" s="346"/>
    </row>
    <row r="173" spans="19:30" x14ac:dyDescent="0.2">
      <c r="S173" s="346"/>
      <c r="T173" s="346"/>
      <c r="U173" s="346"/>
      <c r="V173" s="346"/>
      <c r="W173" s="346"/>
      <c r="X173" s="346"/>
      <c r="Y173" s="346"/>
      <c r="Z173" s="346"/>
      <c r="AA173" s="346"/>
      <c r="AB173" s="346"/>
      <c r="AC173" s="346"/>
      <c r="AD173" s="346"/>
    </row>
    <row r="174" spans="19:30" x14ac:dyDescent="0.2"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  <c r="AD174" s="346"/>
    </row>
    <row r="175" spans="19:30" x14ac:dyDescent="0.2"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  <c r="AD175" s="346"/>
    </row>
    <row r="176" spans="19:30" x14ac:dyDescent="0.2"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  <c r="AD176" s="346"/>
    </row>
    <row r="177" spans="19:30" x14ac:dyDescent="0.2"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  <c r="AD177" s="346"/>
    </row>
    <row r="178" spans="19:30" x14ac:dyDescent="0.2">
      <c r="S178" s="346"/>
      <c r="T178" s="346"/>
      <c r="U178" s="346"/>
      <c r="V178" s="346"/>
      <c r="W178" s="346"/>
      <c r="X178" s="346"/>
      <c r="Y178" s="346"/>
      <c r="Z178" s="346"/>
      <c r="AA178" s="346"/>
      <c r="AB178" s="346"/>
      <c r="AC178" s="346"/>
      <c r="AD178" s="346"/>
    </row>
    <row r="179" spans="19:30" x14ac:dyDescent="0.2">
      <c r="S179" s="346"/>
      <c r="T179" s="346"/>
      <c r="U179" s="346"/>
      <c r="V179" s="346"/>
      <c r="W179" s="346"/>
      <c r="X179" s="346"/>
      <c r="Y179" s="346"/>
      <c r="Z179" s="346"/>
      <c r="AA179" s="346"/>
      <c r="AB179" s="346"/>
      <c r="AC179" s="346"/>
      <c r="AD179" s="346"/>
    </row>
    <row r="180" spans="19:30" x14ac:dyDescent="0.2">
      <c r="S180" s="346"/>
      <c r="T180" s="346"/>
      <c r="U180" s="346"/>
      <c r="V180" s="346"/>
      <c r="W180" s="346"/>
      <c r="X180" s="346"/>
      <c r="Y180" s="346"/>
      <c r="Z180" s="346"/>
      <c r="AA180" s="346"/>
      <c r="AB180" s="346"/>
      <c r="AC180" s="346"/>
      <c r="AD180" s="346"/>
    </row>
    <row r="181" spans="19:30" x14ac:dyDescent="0.2">
      <c r="S181" s="346"/>
      <c r="T181" s="346"/>
      <c r="U181" s="346"/>
      <c r="V181" s="346"/>
      <c r="W181" s="346"/>
      <c r="X181" s="346"/>
      <c r="Y181" s="346"/>
      <c r="Z181" s="346"/>
      <c r="AA181" s="346"/>
      <c r="AB181" s="346"/>
      <c r="AC181" s="346"/>
      <c r="AD181" s="346"/>
    </row>
    <row r="182" spans="19:30" x14ac:dyDescent="0.2">
      <c r="S182" s="346"/>
      <c r="T182" s="346"/>
      <c r="U182" s="346"/>
      <c r="V182" s="346"/>
      <c r="W182" s="346"/>
      <c r="X182" s="346"/>
      <c r="Y182" s="346"/>
      <c r="Z182" s="346"/>
      <c r="AA182" s="346"/>
      <c r="AB182" s="346"/>
      <c r="AC182" s="346"/>
      <c r="AD182" s="346"/>
    </row>
    <row r="183" spans="19:30" x14ac:dyDescent="0.2">
      <c r="S183" s="346"/>
      <c r="T183" s="346"/>
      <c r="U183" s="346"/>
      <c r="V183" s="346"/>
      <c r="W183" s="346"/>
      <c r="X183" s="346"/>
      <c r="Y183" s="346"/>
      <c r="Z183" s="346"/>
      <c r="AA183" s="346"/>
      <c r="AB183" s="346"/>
      <c r="AC183" s="346"/>
      <c r="AD183" s="346"/>
    </row>
    <row r="184" spans="19:30" x14ac:dyDescent="0.2">
      <c r="S184" s="346"/>
      <c r="T184" s="346"/>
      <c r="U184" s="346"/>
      <c r="V184" s="346"/>
      <c r="W184" s="346"/>
      <c r="X184" s="346"/>
      <c r="Y184" s="346"/>
      <c r="Z184" s="346"/>
      <c r="AA184" s="346"/>
      <c r="AB184" s="346"/>
      <c r="AC184" s="346"/>
      <c r="AD184" s="346"/>
    </row>
    <row r="185" spans="19:30" x14ac:dyDescent="0.2">
      <c r="S185" s="346"/>
      <c r="T185" s="346"/>
      <c r="U185" s="346"/>
      <c r="V185" s="346"/>
      <c r="W185" s="346"/>
      <c r="X185" s="346"/>
      <c r="Y185" s="346"/>
      <c r="Z185" s="346"/>
      <c r="AA185" s="346"/>
      <c r="AB185" s="346"/>
      <c r="AC185" s="346"/>
      <c r="AD185" s="346"/>
    </row>
    <row r="186" spans="19:30" x14ac:dyDescent="0.2">
      <c r="S186" s="346"/>
      <c r="T186" s="346"/>
      <c r="U186" s="346"/>
      <c r="V186" s="346"/>
      <c r="W186" s="346"/>
      <c r="X186" s="346"/>
      <c r="Y186" s="346"/>
      <c r="Z186" s="346"/>
      <c r="AA186" s="346"/>
      <c r="AB186" s="346"/>
      <c r="AC186" s="346"/>
      <c r="AD186" s="346"/>
    </row>
    <row r="187" spans="19:30" x14ac:dyDescent="0.2">
      <c r="S187" s="346"/>
      <c r="T187" s="346"/>
      <c r="U187" s="346"/>
      <c r="V187" s="346"/>
      <c r="W187" s="346"/>
      <c r="X187" s="346"/>
      <c r="Y187" s="346"/>
      <c r="Z187" s="346"/>
      <c r="AA187" s="346"/>
      <c r="AB187" s="346"/>
      <c r="AC187" s="346"/>
      <c r="AD187" s="346"/>
    </row>
    <row r="188" spans="19:30" x14ac:dyDescent="0.2">
      <c r="S188" s="346"/>
      <c r="T188" s="346"/>
      <c r="U188" s="346"/>
      <c r="V188" s="346"/>
      <c r="W188" s="346"/>
      <c r="X188" s="346"/>
      <c r="Y188" s="346"/>
      <c r="Z188" s="346"/>
      <c r="AA188" s="346"/>
      <c r="AB188" s="346"/>
      <c r="AC188" s="346"/>
      <c r="AD188" s="346"/>
    </row>
    <row r="189" spans="19:30" x14ac:dyDescent="0.2">
      <c r="S189" s="346"/>
      <c r="T189" s="346"/>
      <c r="U189" s="346"/>
      <c r="V189" s="346"/>
      <c r="W189" s="346"/>
      <c r="X189" s="346"/>
      <c r="Y189" s="346"/>
      <c r="Z189" s="346"/>
      <c r="AA189" s="346"/>
      <c r="AB189" s="346"/>
      <c r="AC189" s="346"/>
      <c r="AD189" s="346"/>
    </row>
    <row r="190" spans="19:30" x14ac:dyDescent="0.2">
      <c r="S190" s="346"/>
      <c r="T190" s="346"/>
      <c r="U190" s="346"/>
      <c r="V190" s="346"/>
      <c r="W190" s="346"/>
      <c r="X190" s="346"/>
      <c r="Y190" s="346"/>
      <c r="Z190" s="346"/>
      <c r="AA190" s="346"/>
      <c r="AB190" s="346"/>
      <c r="AC190" s="346"/>
      <c r="AD190" s="346"/>
    </row>
    <row r="191" spans="19:30" x14ac:dyDescent="0.2">
      <c r="S191" s="346"/>
      <c r="T191" s="346"/>
      <c r="U191" s="346"/>
      <c r="V191" s="346"/>
      <c r="W191" s="346"/>
      <c r="X191" s="346"/>
      <c r="Y191" s="346"/>
      <c r="Z191" s="346"/>
      <c r="AA191" s="346"/>
      <c r="AB191" s="346"/>
      <c r="AC191" s="346"/>
      <c r="AD191" s="346"/>
    </row>
    <row r="192" spans="19:30" x14ac:dyDescent="0.2">
      <c r="S192" s="346"/>
      <c r="T192" s="346"/>
      <c r="U192" s="346"/>
      <c r="V192" s="346"/>
      <c r="W192" s="346"/>
      <c r="X192" s="346"/>
      <c r="Y192" s="346"/>
      <c r="Z192" s="346"/>
      <c r="AA192" s="346"/>
      <c r="AB192" s="346"/>
      <c r="AC192" s="346"/>
      <c r="AD192" s="346"/>
    </row>
    <row r="193" spans="19:30" x14ac:dyDescent="0.2">
      <c r="S193" s="346"/>
      <c r="T193" s="346"/>
      <c r="U193" s="346"/>
      <c r="V193" s="346"/>
      <c r="W193" s="346"/>
      <c r="X193" s="346"/>
      <c r="Y193" s="346"/>
      <c r="Z193" s="346"/>
      <c r="AA193" s="346"/>
      <c r="AB193" s="346"/>
      <c r="AC193" s="346"/>
      <c r="AD193" s="346"/>
    </row>
    <row r="194" spans="19:30" x14ac:dyDescent="0.2">
      <c r="S194" s="346"/>
      <c r="T194" s="346"/>
      <c r="U194" s="346"/>
      <c r="V194" s="346"/>
      <c r="W194" s="346"/>
      <c r="X194" s="346"/>
      <c r="Y194" s="346"/>
      <c r="Z194" s="346"/>
      <c r="AA194" s="346"/>
      <c r="AB194" s="346"/>
      <c r="AC194" s="346"/>
      <c r="AD194" s="346"/>
    </row>
    <row r="195" spans="19:30" x14ac:dyDescent="0.2">
      <c r="S195" s="346"/>
      <c r="T195" s="346"/>
      <c r="U195" s="346"/>
      <c r="V195" s="346"/>
      <c r="W195" s="346"/>
      <c r="X195" s="346"/>
      <c r="Y195" s="346"/>
      <c r="Z195" s="346"/>
      <c r="AA195" s="346"/>
      <c r="AB195" s="346"/>
      <c r="AC195" s="346"/>
      <c r="AD195" s="346"/>
    </row>
    <row r="196" spans="19:30" x14ac:dyDescent="0.2">
      <c r="S196" s="346"/>
      <c r="T196" s="346"/>
      <c r="U196" s="346"/>
      <c r="V196" s="346"/>
      <c r="W196" s="346"/>
      <c r="X196" s="346"/>
      <c r="Y196" s="346"/>
      <c r="Z196" s="346"/>
      <c r="AA196" s="346"/>
      <c r="AB196" s="346"/>
      <c r="AC196" s="346"/>
      <c r="AD196" s="346"/>
    </row>
    <row r="197" spans="19:30" x14ac:dyDescent="0.2">
      <c r="S197" s="346"/>
      <c r="T197" s="346"/>
      <c r="U197" s="346"/>
      <c r="V197" s="346"/>
      <c r="W197" s="346"/>
      <c r="X197" s="346"/>
      <c r="Y197" s="346"/>
      <c r="Z197" s="346"/>
      <c r="AA197" s="346"/>
      <c r="AB197" s="346"/>
      <c r="AC197" s="346"/>
      <c r="AD197" s="346"/>
    </row>
    <row r="198" spans="19:30" x14ac:dyDescent="0.2">
      <c r="S198" s="346"/>
      <c r="T198" s="346"/>
      <c r="U198" s="346"/>
      <c r="V198" s="346"/>
      <c r="W198" s="346"/>
      <c r="X198" s="346"/>
      <c r="Y198" s="346"/>
      <c r="Z198" s="346"/>
      <c r="AA198" s="346"/>
      <c r="AB198" s="346"/>
      <c r="AC198" s="346"/>
      <c r="AD198" s="346"/>
    </row>
    <row r="199" spans="19:30" x14ac:dyDescent="0.2">
      <c r="S199" s="346"/>
      <c r="T199" s="346"/>
      <c r="U199" s="346"/>
      <c r="V199" s="346"/>
      <c r="W199" s="346"/>
      <c r="X199" s="346"/>
      <c r="Y199" s="346"/>
      <c r="Z199" s="346"/>
      <c r="AA199" s="346"/>
      <c r="AB199" s="346"/>
      <c r="AC199" s="346"/>
      <c r="AD199" s="346"/>
    </row>
    <row r="200" spans="19:30" x14ac:dyDescent="0.2">
      <c r="S200" s="346"/>
      <c r="T200" s="346"/>
      <c r="U200" s="346"/>
      <c r="V200" s="346"/>
      <c r="W200" s="346"/>
      <c r="X200" s="346"/>
      <c r="Y200" s="346"/>
      <c r="Z200" s="346"/>
      <c r="AA200" s="346"/>
      <c r="AB200" s="346"/>
      <c r="AC200" s="346"/>
      <c r="AD200" s="346"/>
    </row>
    <row r="201" spans="19:30" x14ac:dyDescent="0.2">
      <c r="S201" s="346"/>
      <c r="T201" s="346"/>
      <c r="U201" s="346"/>
      <c r="V201" s="346"/>
      <c r="W201" s="346"/>
      <c r="X201" s="346"/>
      <c r="Y201" s="346"/>
      <c r="Z201" s="346"/>
      <c r="AA201" s="346"/>
      <c r="AB201" s="346"/>
      <c r="AC201" s="346"/>
      <c r="AD201" s="346"/>
    </row>
    <row r="202" spans="19:30" x14ac:dyDescent="0.2">
      <c r="S202" s="346"/>
      <c r="T202" s="346"/>
      <c r="U202" s="346"/>
      <c r="V202" s="346"/>
      <c r="W202" s="346"/>
      <c r="X202" s="346"/>
      <c r="Y202" s="346"/>
      <c r="Z202" s="346"/>
      <c r="AA202" s="346"/>
      <c r="AB202" s="346"/>
      <c r="AC202" s="346"/>
      <c r="AD202" s="346"/>
    </row>
    <row r="203" spans="19:30" x14ac:dyDescent="0.2">
      <c r="S203" s="346"/>
      <c r="T203" s="346"/>
      <c r="U203" s="346"/>
      <c r="V203" s="346"/>
      <c r="W203" s="346"/>
      <c r="X203" s="346"/>
      <c r="Y203" s="346"/>
      <c r="Z203" s="346"/>
      <c r="AA203" s="346"/>
      <c r="AB203" s="346"/>
      <c r="AC203" s="346"/>
      <c r="AD203" s="346"/>
    </row>
    <row r="204" spans="19:30" x14ac:dyDescent="0.2">
      <c r="S204" s="346"/>
      <c r="T204" s="346"/>
      <c r="U204" s="346"/>
      <c r="V204" s="346"/>
      <c r="W204" s="346"/>
      <c r="X204" s="346"/>
      <c r="Y204" s="346"/>
      <c r="Z204" s="346"/>
      <c r="AA204" s="346"/>
      <c r="AB204" s="346"/>
      <c r="AC204" s="346"/>
      <c r="AD204" s="346"/>
    </row>
    <row r="205" spans="19:30" x14ac:dyDescent="0.2">
      <c r="S205" s="346"/>
      <c r="T205" s="346"/>
      <c r="U205" s="346"/>
      <c r="V205" s="346"/>
      <c r="W205" s="346"/>
      <c r="X205" s="346"/>
      <c r="Y205" s="346"/>
      <c r="Z205" s="346"/>
      <c r="AA205" s="346"/>
      <c r="AB205" s="346"/>
      <c r="AC205" s="346"/>
      <c r="AD205" s="346"/>
    </row>
    <row r="206" spans="19:30" x14ac:dyDescent="0.2">
      <c r="S206" s="346"/>
      <c r="T206" s="346"/>
      <c r="U206" s="346"/>
      <c r="V206" s="346"/>
      <c r="W206" s="346"/>
      <c r="X206" s="346"/>
      <c r="Y206" s="346"/>
      <c r="Z206" s="346"/>
      <c r="AA206" s="346"/>
      <c r="AB206" s="346"/>
      <c r="AC206" s="346"/>
      <c r="AD206" s="346"/>
    </row>
    <row r="207" spans="19:30" x14ac:dyDescent="0.2">
      <c r="S207" s="346"/>
      <c r="T207" s="346"/>
      <c r="U207" s="346"/>
      <c r="V207" s="346"/>
      <c r="W207" s="346"/>
      <c r="X207" s="346"/>
      <c r="Y207" s="346"/>
      <c r="Z207" s="346"/>
      <c r="AA207" s="346"/>
      <c r="AB207" s="346"/>
      <c r="AC207" s="346"/>
      <c r="AD207" s="346"/>
    </row>
    <row r="208" spans="19:30" x14ac:dyDescent="0.2">
      <c r="S208" s="346"/>
      <c r="T208" s="346"/>
      <c r="U208" s="346"/>
      <c r="V208" s="346"/>
      <c r="W208" s="346"/>
      <c r="X208" s="346"/>
      <c r="Y208" s="346"/>
      <c r="Z208" s="346"/>
      <c r="AA208" s="346"/>
      <c r="AB208" s="346"/>
      <c r="AC208" s="346"/>
      <c r="AD208" s="346"/>
    </row>
    <row r="209" spans="19:30" x14ac:dyDescent="0.2">
      <c r="S209" s="346"/>
      <c r="T209" s="346"/>
      <c r="U209" s="346"/>
      <c r="V209" s="346"/>
      <c r="W209" s="346"/>
      <c r="X209" s="346"/>
      <c r="Y209" s="346"/>
      <c r="Z209" s="346"/>
      <c r="AA209" s="346"/>
      <c r="AB209" s="346"/>
      <c r="AC209" s="346"/>
      <c r="AD209" s="346"/>
    </row>
    <row r="210" spans="19:30" x14ac:dyDescent="0.2">
      <c r="S210" s="346"/>
      <c r="T210" s="346"/>
      <c r="U210" s="346"/>
      <c r="V210" s="346"/>
      <c r="W210" s="346"/>
      <c r="X210" s="346"/>
      <c r="Y210" s="346"/>
      <c r="Z210" s="346"/>
      <c r="AA210" s="346"/>
      <c r="AB210" s="346"/>
      <c r="AC210" s="346"/>
      <c r="AD210" s="346"/>
    </row>
    <row r="211" spans="19:30" x14ac:dyDescent="0.2">
      <c r="S211" s="346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  <c r="AD211" s="346"/>
    </row>
    <row r="212" spans="19:30" x14ac:dyDescent="0.2">
      <c r="S212" s="346"/>
      <c r="T212" s="346"/>
      <c r="U212" s="346"/>
      <c r="V212" s="346"/>
      <c r="W212" s="346"/>
      <c r="X212" s="346"/>
      <c r="Y212" s="346"/>
      <c r="Z212" s="346"/>
      <c r="AA212" s="346"/>
      <c r="AB212" s="346"/>
      <c r="AC212" s="346"/>
      <c r="AD212" s="346"/>
    </row>
    <row r="213" spans="19:30" x14ac:dyDescent="0.2">
      <c r="S213" s="346"/>
      <c r="T213" s="346"/>
      <c r="U213" s="346"/>
      <c r="V213" s="346"/>
      <c r="W213" s="346"/>
      <c r="X213" s="346"/>
      <c r="Y213" s="346"/>
      <c r="Z213" s="346"/>
      <c r="AA213" s="346"/>
      <c r="AB213" s="346"/>
      <c r="AC213" s="346"/>
      <c r="AD213" s="346"/>
    </row>
    <row r="214" spans="19:30" x14ac:dyDescent="0.2">
      <c r="S214" s="346"/>
      <c r="T214" s="346"/>
      <c r="U214" s="346"/>
      <c r="V214" s="346"/>
      <c r="W214" s="346"/>
      <c r="X214" s="346"/>
      <c r="Y214" s="346"/>
      <c r="Z214" s="346"/>
      <c r="AA214" s="346"/>
      <c r="AB214" s="346"/>
      <c r="AC214" s="346"/>
      <c r="AD214" s="346"/>
    </row>
    <row r="215" spans="19:30" x14ac:dyDescent="0.2">
      <c r="S215" s="346"/>
      <c r="T215" s="346"/>
      <c r="U215" s="346"/>
      <c r="V215" s="346"/>
      <c r="W215" s="346"/>
      <c r="X215" s="346"/>
      <c r="Y215" s="346"/>
      <c r="Z215" s="346"/>
      <c r="AA215" s="346"/>
      <c r="AB215" s="346"/>
      <c r="AC215" s="346"/>
      <c r="AD215" s="346"/>
    </row>
    <row r="216" spans="19:30" x14ac:dyDescent="0.2">
      <c r="S216" s="346"/>
      <c r="T216" s="346"/>
      <c r="U216" s="346"/>
      <c r="V216" s="346"/>
      <c r="W216" s="346"/>
      <c r="X216" s="346"/>
      <c r="Y216" s="346"/>
      <c r="Z216" s="346"/>
      <c r="AA216" s="346"/>
      <c r="AB216" s="346"/>
      <c r="AC216" s="346"/>
      <c r="AD216" s="346"/>
    </row>
    <row r="217" spans="19:30" x14ac:dyDescent="0.2"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  <c r="AD217" s="346"/>
    </row>
    <row r="218" spans="19:30" x14ac:dyDescent="0.2">
      <c r="S218" s="346"/>
      <c r="T218" s="346"/>
      <c r="U218" s="346"/>
      <c r="V218" s="346"/>
      <c r="W218" s="346"/>
      <c r="X218" s="346"/>
      <c r="Y218" s="346"/>
      <c r="Z218" s="346"/>
      <c r="AA218" s="346"/>
      <c r="AB218" s="346"/>
      <c r="AC218" s="346"/>
      <c r="AD218" s="346"/>
    </row>
    <row r="219" spans="19:30" x14ac:dyDescent="0.2">
      <c r="S219" s="346"/>
      <c r="T219" s="346"/>
      <c r="U219" s="346"/>
      <c r="V219" s="346"/>
      <c r="W219" s="346"/>
      <c r="X219" s="346"/>
      <c r="Y219" s="346"/>
      <c r="Z219" s="346"/>
      <c r="AA219" s="346"/>
      <c r="AB219" s="346"/>
      <c r="AC219" s="346"/>
      <c r="AD219" s="346"/>
    </row>
    <row r="220" spans="19:30" x14ac:dyDescent="0.2">
      <c r="S220" s="346"/>
      <c r="T220" s="346"/>
      <c r="U220" s="346"/>
      <c r="V220" s="346"/>
      <c r="W220" s="346"/>
      <c r="X220" s="346"/>
      <c r="Y220" s="346"/>
      <c r="Z220" s="346"/>
      <c r="AA220" s="346"/>
      <c r="AB220" s="346"/>
      <c r="AC220" s="346"/>
      <c r="AD220" s="346"/>
    </row>
    <row r="221" spans="19:30" x14ac:dyDescent="0.2">
      <c r="S221" s="346"/>
      <c r="T221" s="346"/>
      <c r="U221" s="346"/>
      <c r="V221" s="346"/>
      <c r="W221" s="346"/>
      <c r="X221" s="346"/>
      <c r="Y221" s="346"/>
      <c r="Z221" s="346"/>
      <c r="AA221" s="346"/>
      <c r="AB221" s="346"/>
      <c r="AC221" s="346"/>
      <c r="AD221" s="346"/>
    </row>
    <row r="222" spans="19:30" x14ac:dyDescent="0.2">
      <c r="S222" s="346"/>
      <c r="T222" s="346"/>
      <c r="U222" s="346"/>
      <c r="V222" s="346"/>
      <c r="W222" s="346"/>
      <c r="X222" s="346"/>
      <c r="Y222" s="346"/>
      <c r="Z222" s="346"/>
      <c r="AA222" s="346"/>
      <c r="AB222" s="346"/>
      <c r="AC222" s="346"/>
      <c r="AD222" s="346"/>
    </row>
    <row r="223" spans="19:30" x14ac:dyDescent="0.2">
      <c r="S223" s="346"/>
      <c r="T223" s="346"/>
      <c r="U223" s="346"/>
      <c r="V223" s="346"/>
      <c r="W223" s="346"/>
      <c r="X223" s="346"/>
      <c r="Y223" s="346"/>
      <c r="Z223" s="346"/>
      <c r="AA223" s="346"/>
      <c r="AB223" s="346"/>
      <c r="AC223" s="346"/>
      <c r="AD223" s="346"/>
    </row>
    <row r="224" spans="19:30" x14ac:dyDescent="0.2">
      <c r="S224" s="346"/>
      <c r="T224" s="346"/>
      <c r="U224" s="346"/>
      <c r="V224" s="346"/>
      <c r="W224" s="346"/>
      <c r="X224" s="346"/>
      <c r="Y224" s="346"/>
      <c r="Z224" s="346"/>
      <c r="AA224" s="346"/>
      <c r="AB224" s="346"/>
      <c r="AC224" s="346"/>
      <c r="AD224" s="346"/>
    </row>
    <row r="225" spans="19:30" x14ac:dyDescent="0.2">
      <c r="S225" s="346"/>
      <c r="T225" s="346"/>
      <c r="U225" s="346"/>
      <c r="V225" s="346"/>
      <c r="W225" s="346"/>
      <c r="X225" s="346"/>
      <c r="Y225" s="346"/>
      <c r="Z225" s="346"/>
      <c r="AA225" s="346"/>
      <c r="AB225" s="346"/>
      <c r="AC225" s="346"/>
      <c r="AD225" s="346"/>
    </row>
    <row r="226" spans="19:30" x14ac:dyDescent="0.2">
      <c r="S226" s="346"/>
      <c r="T226" s="346"/>
      <c r="U226" s="346"/>
      <c r="V226" s="346"/>
      <c r="W226" s="346"/>
      <c r="X226" s="346"/>
      <c r="Y226" s="346"/>
      <c r="Z226" s="346"/>
      <c r="AA226" s="346"/>
      <c r="AB226" s="346"/>
      <c r="AC226" s="346"/>
      <c r="AD226" s="346"/>
    </row>
    <row r="227" spans="19:30" x14ac:dyDescent="0.2">
      <c r="S227" s="346"/>
      <c r="T227" s="346"/>
      <c r="U227" s="346"/>
      <c r="V227" s="346"/>
      <c r="W227" s="346"/>
      <c r="X227" s="346"/>
      <c r="Y227" s="346"/>
      <c r="Z227" s="346"/>
      <c r="AA227" s="346"/>
      <c r="AB227" s="346"/>
      <c r="AC227" s="346"/>
      <c r="AD227" s="346"/>
    </row>
    <row r="228" spans="19:30" x14ac:dyDescent="0.2">
      <c r="S228" s="346"/>
      <c r="T228" s="346"/>
      <c r="U228" s="346"/>
      <c r="V228" s="346"/>
      <c r="W228" s="346"/>
      <c r="X228" s="346"/>
      <c r="Y228" s="346"/>
      <c r="Z228" s="346"/>
      <c r="AA228" s="346"/>
      <c r="AB228" s="346"/>
      <c r="AC228" s="346"/>
      <c r="AD228" s="346"/>
    </row>
    <row r="229" spans="19:30" x14ac:dyDescent="0.2">
      <c r="S229" s="346"/>
      <c r="T229" s="346"/>
      <c r="U229" s="346"/>
      <c r="V229" s="346"/>
      <c r="W229" s="346"/>
      <c r="X229" s="346"/>
      <c r="Y229" s="346"/>
      <c r="Z229" s="346"/>
      <c r="AA229" s="346"/>
      <c r="AB229" s="346"/>
      <c r="AC229" s="346"/>
      <c r="AD229" s="346"/>
    </row>
    <row r="230" spans="19:30" x14ac:dyDescent="0.2">
      <c r="S230" s="346"/>
      <c r="T230" s="346"/>
      <c r="U230" s="346"/>
      <c r="V230" s="346"/>
      <c r="W230" s="346"/>
      <c r="X230" s="346"/>
      <c r="Y230" s="346"/>
      <c r="Z230" s="346"/>
      <c r="AA230" s="346"/>
      <c r="AB230" s="346"/>
      <c r="AC230" s="346"/>
      <c r="AD230" s="346"/>
    </row>
    <row r="231" spans="19:30" x14ac:dyDescent="0.2">
      <c r="S231" s="346"/>
      <c r="T231" s="346"/>
      <c r="U231" s="346"/>
      <c r="V231" s="346"/>
      <c r="W231" s="346"/>
      <c r="X231" s="346"/>
      <c r="Y231" s="346"/>
      <c r="Z231" s="346"/>
      <c r="AA231" s="346"/>
      <c r="AB231" s="346"/>
      <c r="AC231" s="346"/>
      <c r="AD231" s="346"/>
    </row>
    <row r="232" spans="19:30" x14ac:dyDescent="0.2">
      <c r="S232" s="346"/>
      <c r="T232" s="346"/>
      <c r="U232" s="346"/>
      <c r="V232" s="346"/>
      <c r="W232" s="346"/>
      <c r="X232" s="346"/>
      <c r="Y232" s="346"/>
      <c r="Z232" s="346"/>
      <c r="AA232" s="346"/>
      <c r="AB232" s="346"/>
      <c r="AC232" s="346"/>
      <c r="AD232" s="346"/>
    </row>
    <row r="233" spans="19:30" x14ac:dyDescent="0.2">
      <c r="S233" s="346"/>
      <c r="T233" s="346"/>
      <c r="U233" s="346"/>
      <c r="V233" s="346"/>
      <c r="W233" s="346"/>
      <c r="X233" s="346"/>
      <c r="Y233" s="346"/>
      <c r="Z233" s="346"/>
      <c r="AA233" s="346"/>
      <c r="AB233" s="346"/>
      <c r="AC233" s="346"/>
      <c r="AD233" s="346"/>
    </row>
    <row r="234" spans="19:30" x14ac:dyDescent="0.2">
      <c r="S234" s="346"/>
      <c r="T234" s="346"/>
      <c r="U234" s="346"/>
      <c r="V234" s="346"/>
      <c r="W234" s="346"/>
      <c r="X234" s="346"/>
      <c r="Y234" s="346"/>
      <c r="Z234" s="346"/>
      <c r="AA234" s="346"/>
      <c r="AB234" s="346"/>
      <c r="AC234" s="346"/>
      <c r="AD234" s="346"/>
    </row>
    <row r="235" spans="19:30" x14ac:dyDescent="0.2">
      <c r="S235" s="346"/>
      <c r="T235" s="346"/>
      <c r="U235" s="346"/>
      <c r="V235" s="346"/>
      <c r="W235" s="346"/>
      <c r="X235" s="346"/>
      <c r="Y235" s="346"/>
      <c r="Z235" s="346"/>
      <c r="AA235" s="346"/>
      <c r="AB235" s="346"/>
      <c r="AC235" s="346"/>
      <c r="AD235" s="346"/>
    </row>
    <row r="236" spans="19:30" x14ac:dyDescent="0.2">
      <c r="S236" s="346"/>
      <c r="T236" s="346"/>
      <c r="U236" s="346"/>
      <c r="V236" s="346"/>
      <c r="W236" s="346"/>
      <c r="X236" s="346"/>
      <c r="Y236" s="346"/>
      <c r="Z236" s="346"/>
      <c r="AA236" s="346"/>
      <c r="AB236" s="346"/>
      <c r="AC236" s="346"/>
      <c r="AD236" s="346"/>
    </row>
    <row r="237" spans="19:30" x14ac:dyDescent="0.2">
      <c r="S237" s="346"/>
      <c r="T237" s="346"/>
      <c r="U237" s="346"/>
      <c r="V237" s="346"/>
      <c r="W237" s="346"/>
      <c r="X237" s="346"/>
      <c r="Y237" s="346"/>
      <c r="Z237" s="346"/>
      <c r="AA237" s="346"/>
      <c r="AB237" s="346"/>
      <c r="AC237" s="346"/>
      <c r="AD237" s="346"/>
    </row>
    <row r="238" spans="19:30" x14ac:dyDescent="0.2">
      <c r="S238" s="346"/>
      <c r="T238" s="346"/>
      <c r="U238" s="346"/>
      <c r="V238" s="346"/>
      <c r="W238" s="346"/>
      <c r="X238" s="346"/>
      <c r="Y238" s="346"/>
      <c r="Z238" s="346"/>
      <c r="AA238" s="346"/>
      <c r="AB238" s="346"/>
      <c r="AC238" s="346"/>
      <c r="AD238" s="346"/>
    </row>
    <row r="239" spans="19:30" x14ac:dyDescent="0.2">
      <c r="S239" s="346"/>
      <c r="T239" s="346"/>
      <c r="U239" s="346"/>
      <c r="V239" s="346"/>
      <c r="W239" s="346"/>
      <c r="X239" s="346"/>
      <c r="Y239" s="346"/>
      <c r="Z239" s="346"/>
      <c r="AA239" s="346"/>
      <c r="AB239" s="346"/>
      <c r="AC239" s="346"/>
      <c r="AD239" s="346"/>
    </row>
    <row r="240" spans="19:30" x14ac:dyDescent="0.2">
      <c r="S240" s="346"/>
      <c r="T240" s="346"/>
      <c r="U240" s="346"/>
      <c r="V240" s="346"/>
      <c r="W240" s="346"/>
      <c r="X240" s="346"/>
      <c r="Y240" s="346"/>
      <c r="Z240" s="346"/>
      <c r="AA240" s="346"/>
      <c r="AB240" s="346"/>
      <c r="AC240" s="346"/>
      <c r="AD240" s="346"/>
    </row>
    <row r="241" spans="19:30" x14ac:dyDescent="0.2">
      <c r="S241" s="346"/>
      <c r="T241" s="346"/>
      <c r="U241" s="346"/>
      <c r="V241" s="346"/>
      <c r="W241" s="346"/>
      <c r="X241" s="346"/>
      <c r="Y241" s="346"/>
      <c r="Z241" s="346"/>
      <c r="AA241" s="346"/>
      <c r="AB241" s="346"/>
      <c r="AC241" s="346"/>
      <c r="AD241" s="346"/>
    </row>
    <row r="242" spans="19:30" x14ac:dyDescent="0.2">
      <c r="S242" s="346"/>
      <c r="T242" s="346"/>
      <c r="U242" s="346"/>
      <c r="V242" s="346"/>
      <c r="W242" s="346"/>
      <c r="X242" s="346"/>
      <c r="Y242" s="346"/>
      <c r="Z242" s="346"/>
      <c r="AA242" s="346"/>
      <c r="AB242" s="346"/>
      <c r="AC242" s="346"/>
      <c r="AD242" s="346"/>
    </row>
    <row r="243" spans="19:30" x14ac:dyDescent="0.2">
      <c r="S243" s="346"/>
      <c r="T243" s="346"/>
      <c r="U243" s="346"/>
      <c r="V243" s="346"/>
      <c r="W243" s="346"/>
      <c r="X243" s="346"/>
      <c r="Y243" s="346"/>
      <c r="Z243" s="346"/>
      <c r="AA243" s="346"/>
      <c r="AB243" s="346"/>
      <c r="AC243" s="346"/>
      <c r="AD243" s="346"/>
    </row>
    <row r="244" spans="19:30" x14ac:dyDescent="0.2">
      <c r="S244" s="346"/>
      <c r="T244" s="346"/>
      <c r="U244" s="346"/>
      <c r="V244" s="346"/>
      <c r="W244" s="346"/>
      <c r="X244" s="346"/>
      <c r="Y244" s="346"/>
      <c r="Z244" s="346"/>
      <c r="AA244" s="346"/>
      <c r="AB244" s="346"/>
      <c r="AC244" s="346"/>
      <c r="AD244" s="346"/>
    </row>
    <row r="245" spans="19:30" x14ac:dyDescent="0.2">
      <c r="S245" s="346"/>
      <c r="T245" s="346"/>
      <c r="U245" s="346"/>
      <c r="V245" s="346"/>
      <c r="W245" s="346"/>
      <c r="X245" s="346"/>
      <c r="Y245" s="346"/>
      <c r="Z245" s="346"/>
      <c r="AA245" s="346"/>
      <c r="AB245" s="346"/>
      <c r="AC245" s="346"/>
      <c r="AD245" s="346"/>
    </row>
    <row r="246" spans="19:30" x14ac:dyDescent="0.2">
      <c r="S246" s="346"/>
      <c r="T246" s="346"/>
      <c r="U246" s="346"/>
      <c r="V246" s="346"/>
      <c r="W246" s="346"/>
      <c r="X246" s="346"/>
      <c r="Y246" s="346"/>
      <c r="Z246" s="346"/>
      <c r="AA246" s="346"/>
      <c r="AB246" s="346"/>
      <c r="AC246" s="346"/>
      <c r="AD246" s="346"/>
    </row>
    <row r="247" spans="19:30" x14ac:dyDescent="0.2">
      <c r="S247" s="346"/>
      <c r="T247" s="346"/>
      <c r="U247" s="346"/>
      <c r="V247" s="346"/>
      <c r="W247" s="346"/>
      <c r="X247" s="346"/>
      <c r="Y247" s="346"/>
      <c r="Z247" s="346"/>
      <c r="AA247" s="346"/>
      <c r="AB247" s="346"/>
      <c r="AC247" s="346"/>
      <c r="AD247" s="346"/>
    </row>
    <row r="248" spans="19:30" x14ac:dyDescent="0.2">
      <c r="S248" s="346"/>
      <c r="T248" s="346"/>
      <c r="U248" s="346"/>
      <c r="V248" s="346"/>
      <c r="W248" s="346"/>
      <c r="X248" s="346"/>
      <c r="Y248" s="346"/>
      <c r="Z248" s="346"/>
      <c r="AA248" s="346"/>
      <c r="AB248" s="346"/>
      <c r="AC248" s="346"/>
      <c r="AD248" s="346"/>
    </row>
    <row r="249" spans="19:30" x14ac:dyDescent="0.2">
      <c r="S249" s="346"/>
      <c r="T249" s="346"/>
      <c r="U249" s="346"/>
      <c r="V249" s="346"/>
      <c r="W249" s="346"/>
      <c r="X249" s="346"/>
      <c r="Y249" s="346"/>
      <c r="Z249" s="346"/>
      <c r="AA249" s="346"/>
      <c r="AB249" s="346"/>
      <c r="AC249" s="346"/>
      <c r="AD249" s="346"/>
    </row>
    <row r="250" spans="19:30" x14ac:dyDescent="0.2">
      <c r="S250" s="346"/>
      <c r="T250" s="346"/>
      <c r="U250" s="346"/>
      <c r="V250" s="346"/>
      <c r="W250" s="346"/>
      <c r="X250" s="346"/>
      <c r="Y250" s="346"/>
      <c r="Z250" s="346"/>
      <c r="AA250" s="346"/>
      <c r="AB250" s="346"/>
      <c r="AC250" s="346"/>
      <c r="AD250" s="346"/>
    </row>
    <row r="251" spans="19:30" x14ac:dyDescent="0.2">
      <c r="S251" s="346"/>
      <c r="T251" s="346"/>
      <c r="U251" s="346"/>
      <c r="V251" s="346"/>
      <c r="W251" s="346"/>
      <c r="X251" s="346"/>
      <c r="Y251" s="346"/>
      <c r="Z251" s="346"/>
      <c r="AA251" s="346"/>
      <c r="AB251" s="346"/>
      <c r="AC251" s="346"/>
      <c r="AD251" s="346"/>
    </row>
    <row r="252" spans="19:30" x14ac:dyDescent="0.2">
      <c r="S252" s="346"/>
      <c r="T252" s="346"/>
      <c r="U252" s="346"/>
      <c r="V252" s="346"/>
      <c r="W252" s="346"/>
      <c r="X252" s="346"/>
      <c r="Y252" s="346"/>
      <c r="Z252" s="346"/>
      <c r="AA252" s="346"/>
      <c r="AB252" s="346"/>
      <c r="AC252" s="346"/>
      <c r="AD252" s="346"/>
    </row>
    <row r="253" spans="19:30" x14ac:dyDescent="0.2">
      <c r="S253" s="346"/>
      <c r="T253" s="346"/>
      <c r="U253" s="346"/>
      <c r="V253" s="346"/>
      <c r="W253" s="346"/>
      <c r="X253" s="346"/>
      <c r="Y253" s="346"/>
      <c r="Z253" s="346"/>
      <c r="AA253" s="346"/>
      <c r="AB253" s="346"/>
      <c r="AC253" s="346"/>
      <c r="AD253" s="346"/>
    </row>
    <row r="254" spans="19:30" x14ac:dyDescent="0.2">
      <c r="S254" s="346"/>
      <c r="T254" s="346"/>
      <c r="U254" s="346"/>
      <c r="V254" s="346"/>
      <c r="W254" s="346"/>
      <c r="X254" s="346"/>
      <c r="Y254" s="346"/>
      <c r="Z254" s="346"/>
      <c r="AA254" s="346"/>
      <c r="AB254" s="346"/>
      <c r="AC254" s="346"/>
      <c r="AD254" s="346"/>
    </row>
    <row r="255" spans="19:30" x14ac:dyDescent="0.2">
      <c r="S255" s="346"/>
      <c r="T255" s="346"/>
      <c r="U255" s="346"/>
      <c r="V255" s="346"/>
      <c r="W255" s="346"/>
      <c r="X255" s="346"/>
      <c r="Y255" s="346"/>
      <c r="Z255" s="346"/>
      <c r="AA255" s="346"/>
      <c r="AB255" s="346"/>
      <c r="AC255" s="346"/>
      <c r="AD255" s="346"/>
    </row>
    <row r="256" spans="19:30" x14ac:dyDescent="0.2">
      <c r="S256" s="346"/>
      <c r="T256" s="346"/>
      <c r="U256" s="346"/>
      <c r="V256" s="346"/>
      <c r="W256" s="346"/>
      <c r="X256" s="346"/>
      <c r="Y256" s="346"/>
      <c r="Z256" s="346"/>
      <c r="AA256" s="346"/>
      <c r="AB256" s="346"/>
      <c r="AC256" s="346"/>
      <c r="AD256" s="346"/>
    </row>
    <row r="257" spans="19:30" x14ac:dyDescent="0.2">
      <c r="S257" s="346"/>
      <c r="T257" s="346"/>
      <c r="U257" s="346"/>
      <c r="V257" s="346"/>
      <c r="W257" s="346"/>
      <c r="X257" s="346"/>
      <c r="Y257" s="346"/>
      <c r="Z257" s="346"/>
      <c r="AA257" s="346"/>
      <c r="AB257" s="346"/>
      <c r="AC257" s="346"/>
      <c r="AD257" s="346"/>
    </row>
    <row r="258" spans="19:30" x14ac:dyDescent="0.2">
      <c r="S258" s="346"/>
      <c r="T258" s="346"/>
      <c r="U258" s="346"/>
      <c r="V258" s="346"/>
      <c r="W258" s="346"/>
      <c r="X258" s="346"/>
      <c r="Y258" s="346"/>
      <c r="Z258" s="346"/>
      <c r="AA258" s="346"/>
      <c r="AB258" s="346"/>
      <c r="AC258" s="346"/>
      <c r="AD258" s="346"/>
    </row>
    <row r="259" spans="19:30" x14ac:dyDescent="0.2">
      <c r="S259" s="346"/>
      <c r="T259" s="346"/>
      <c r="U259" s="346"/>
      <c r="V259" s="346"/>
      <c r="W259" s="346"/>
      <c r="X259" s="346"/>
      <c r="Y259" s="346"/>
      <c r="Z259" s="346"/>
      <c r="AA259" s="346"/>
      <c r="AB259" s="346"/>
      <c r="AC259" s="346"/>
      <c r="AD259" s="346"/>
    </row>
    <row r="260" spans="19:30" x14ac:dyDescent="0.2">
      <c r="S260" s="346"/>
      <c r="T260" s="346"/>
      <c r="U260" s="346"/>
      <c r="V260" s="346"/>
      <c r="W260" s="346"/>
      <c r="X260" s="346"/>
      <c r="Y260" s="346"/>
      <c r="Z260" s="346"/>
      <c r="AA260" s="346"/>
      <c r="AB260" s="346"/>
      <c r="AC260" s="346"/>
      <c r="AD260" s="346"/>
    </row>
    <row r="261" spans="19:30" x14ac:dyDescent="0.2">
      <c r="S261" s="346"/>
      <c r="T261" s="346"/>
      <c r="U261" s="346"/>
      <c r="V261" s="346"/>
      <c r="W261" s="346"/>
      <c r="X261" s="346"/>
      <c r="Y261" s="346"/>
      <c r="Z261" s="346"/>
      <c r="AA261" s="346"/>
      <c r="AB261" s="346"/>
      <c r="AC261" s="346"/>
      <c r="AD261" s="346"/>
    </row>
    <row r="262" spans="19:30" x14ac:dyDescent="0.2">
      <c r="S262" s="346"/>
      <c r="T262" s="346"/>
      <c r="U262" s="346"/>
      <c r="V262" s="346"/>
      <c r="W262" s="346"/>
      <c r="X262" s="346"/>
      <c r="Y262" s="346"/>
      <c r="Z262" s="346"/>
      <c r="AA262" s="346"/>
      <c r="AB262" s="346"/>
      <c r="AC262" s="346"/>
      <c r="AD262" s="346"/>
    </row>
    <row r="263" spans="19:30" x14ac:dyDescent="0.2">
      <c r="S263" s="346"/>
      <c r="T263" s="346"/>
      <c r="U263" s="346"/>
      <c r="V263" s="346"/>
      <c r="W263" s="346"/>
      <c r="X263" s="346"/>
      <c r="Y263" s="346"/>
      <c r="Z263" s="346"/>
      <c r="AA263" s="346"/>
      <c r="AB263" s="346"/>
      <c r="AC263" s="346"/>
      <c r="AD263" s="346"/>
    </row>
    <row r="264" spans="19:30" x14ac:dyDescent="0.2">
      <c r="S264" s="346"/>
      <c r="T264" s="346"/>
      <c r="U264" s="346"/>
      <c r="V264" s="346"/>
      <c r="W264" s="346"/>
      <c r="X264" s="346"/>
      <c r="Y264" s="346"/>
      <c r="Z264" s="346"/>
      <c r="AA264" s="346"/>
      <c r="AB264" s="346"/>
      <c r="AC264" s="346"/>
      <c r="AD264" s="346"/>
    </row>
    <row r="265" spans="19:30" x14ac:dyDescent="0.2">
      <c r="S265" s="346"/>
      <c r="T265" s="346"/>
      <c r="U265" s="346"/>
      <c r="V265" s="346"/>
      <c r="W265" s="346"/>
      <c r="X265" s="346"/>
      <c r="Y265" s="346"/>
      <c r="Z265" s="346"/>
      <c r="AA265" s="346"/>
      <c r="AB265" s="346"/>
      <c r="AC265" s="346"/>
      <c r="AD265" s="346"/>
    </row>
    <row r="266" spans="19:30" x14ac:dyDescent="0.2">
      <c r="S266" s="346"/>
      <c r="T266" s="346"/>
      <c r="U266" s="346"/>
      <c r="V266" s="346"/>
      <c r="W266" s="346"/>
      <c r="X266" s="346"/>
      <c r="Y266" s="346"/>
      <c r="Z266" s="346"/>
      <c r="AA266" s="346"/>
      <c r="AB266" s="346"/>
      <c r="AC266" s="346"/>
      <c r="AD266" s="346"/>
    </row>
    <row r="267" spans="19:30" x14ac:dyDescent="0.2">
      <c r="S267" s="346"/>
      <c r="T267" s="346"/>
      <c r="U267" s="346"/>
      <c r="V267" s="346"/>
      <c r="W267" s="346"/>
      <c r="X267" s="346"/>
      <c r="Y267" s="346"/>
      <c r="Z267" s="346"/>
      <c r="AA267" s="346"/>
      <c r="AB267" s="346"/>
      <c r="AC267" s="346"/>
      <c r="AD267" s="346"/>
    </row>
    <row r="268" spans="19:30" x14ac:dyDescent="0.2">
      <c r="S268" s="346"/>
      <c r="T268" s="346"/>
      <c r="U268" s="346"/>
      <c r="V268" s="346"/>
      <c r="W268" s="346"/>
      <c r="X268" s="346"/>
      <c r="Y268" s="346"/>
      <c r="Z268" s="346"/>
      <c r="AA268" s="346"/>
      <c r="AB268" s="346"/>
      <c r="AC268" s="346"/>
      <c r="AD268" s="346"/>
    </row>
    <row r="269" spans="19:30" x14ac:dyDescent="0.2">
      <c r="S269" s="346"/>
      <c r="T269" s="346"/>
      <c r="U269" s="346"/>
      <c r="V269" s="346"/>
      <c r="W269" s="346"/>
      <c r="X269" s="346"/>
      <c r="Y269" s="346"/>
      <c r="Z269" s="346"/>
      <c r="AA269" s="346"/>
      <c r="AB269" s="346"/>
      <c r="AC269" s="346"/>
      <c r="AD269" s="346"/>
    </row>
    <row r="270" spans="19:30" x14ac:dyDescent="0.2">
      <c r="S270" s="346"/>
      <c r="T270" s="346"/>
      <c r="U270" s="346"/>
      <c r="V270" s="346"/>
      <c r="W270" s="346"/>
      <c r="X270" s="346"/>
      <c r="Y270" s="346"/>
      <c r="Z270" s="346"/>
      <c r="AA270" s="346"/>
      <c r="AB270" s="346"/>
      <c r="AC270" s="346"/>
      <c r="AD270" s="346"/>
    </row>
    <row r="271" spans="19:30" x14ac:dyDescent="0.2">
      <c r="S271" s="346"/>
      <c r="T271" s="346"/>
      <c r="U271" s="346"/>
      <c r="V271" s="346"/>
      <c r="W271" s="346"/>
      <c r="X271" s="346"/>
      <c r="Y271" s="346"/>
      <c r="Z271" s="346"/>
      <c r="AA271" s="346"/>
      <c r="AB271" s="346"/>
      <c r="AC271" s="346"/>
      <c r="AD271" s="346"/>
    </row>
    <row r="272" spans="19:30" x14ac:dyDescent="0.2">
      <c r="S272" s="346"/>
      <c r="T272" s="346"/>
      <c r="U272" s="346"/>
      <c r="V272" s="346"/>
      <c r="W272" s="346"/>
      <c r="X272" s="346"/>
      <c r="Y272" s="346"/>
      <c r="Z272" s="346"/>
      <c r="AA272" s="346"/>
      <c r="AB272" s="346"/>
      <c r="AC272" s="346"/>
      <c r="AD272" s="346"/>
    </row>
    <row r="273" spans="19:30" x14ac:dyDescent="0.2">
      <c r="S273" s="346"/>
      <c r="T273" s="346"/>
      <c r="U273" s="346"/>
      <c r="V273" s="346"/>
      <c r="W273" s="346"/>
      <c r="X273" s="346"/>
      <c r="Y273" s="346"/>
      <c r="Z273" s="346"/>
      <c r="AA273" s="346"/>
      <c r="AB273" s="346"/>
      <c r="AC273" s="346"/>
      <c r="AD273" s="346"/>
    </row>
    <row r="274" spans="19:30" x14ac:dyDescent="0.2">
      <c r="S274" s="346"/>
      <c r="T274" s="346"/>
      <c r="U274" s="346"/>
      <c r="V274" s="346"/>
      <c r="W274" s="346"/>
      <c r="X274" s="346"/>
      <c r="Y274" s="346"/>
      <c r="Z274" s="346"/>
      <c r="AA274" s="346"/>
      <c r="AB274" s="346"/>
      <c r="AC274" s="346"/>
      <c r="AD274" s="346"/>
    </row>
    <row r="275" spans="19:30" x14ac:dyDescent="0.2">
      <c r="S275" s="346"/>
      <c r="T275" s="346"/>
      <c r="U275" s="346"/>
      <c r="V275" s="346"/>
      <c r="W275" s="346"/>
      <c r="X275" s="346"/>
      <c r="Y275" s="346"/>
      <c r="Z275" s="346"/>
      <c r="AA275" s="346"/>
      <c r="AB275" s="346"/>
      <c r="AC275" s="346"/>
      <c r="AD275" s="346"/>
    </row>
    <row r="276" spans="19:30" x14ac:dyDescent="0.2">
      <c r="S276" s="346"/>
      <c r="T276" s="346"/>
      <c r="U276" s="346"/>
      <c r="V276" s="346"/>
      <c r="W276" s="346"/>
      <c r="X276" s="346"/>
      <c r="Y276" s="346"/>
      <c r="Z276" s="346"/>
      <c r="AA276" s="346"/>
      <c r="AB276" s="346"/>
      <c r="AC276" s="346"/>
      <c r="AD276" s="346"/>
    </row>
    <row r="277" spans="19:30" x14ac:dyDescent="0.2">
      <c r="S277" s="346"/>
      <c r="T277" s="346"/>
      <c r="U277" s="346"/>
      <c r="V277" s="346"/>
      <c r="W277" s="346"/>
      <c r="X277" s="346"/>
      <c r="Y277" s="346"/>
      <c r="Z277" s="346"/>
      <c r="AA277" s="346"/>
      <c r="AB277" s="346"/>
      <c r="AC277" s="346"/>
      <c r="AD277" s="346"/>
    </row>
    <row r="278" spans="19:30" x14ac:dyDescent="0.2">
      <c r="S278" s="346"/>
      <c r="T278" s="346"/>
      <c r="U278" s="346"/>
      <c r="V278" s="346"/>
      <c r="W278" s="346"/>
      <c r="X278" s="346"/>
      <c r="Y278" s="346"/>
      <c r="Z278" s="346"/>
      <c r="AA278" s="346"/>
      <c r="AB278" s="346"/>
      <c r="AC278" s="346"/>
      <c r="AD278" s="346"/>
    </row>
    <row r="279" spans="19:30" x14ac:dyDescent="0.2">
      <c r="S279" s="346"/>
      <c r="T279" s="346"/>
      <c r="U279" s="346"/>
      <c r="V279" s="346"/>
      <c r="W279" s="346"/>
      <c r="X279" s="346"/>
      <c r="Y279" s="346"/>
      <c r="Z279" s="346"/>
      <c r="AA279" s="346"/>
      <c r="AB279" s="346"/>
      <c r="AC279" s="346"/>
      <c r="AD279" s="346"/>
    </row>
    <row r="280" spans="19:30" x14ac:dyDescent="0.2">
      <c r="S280" s="346"/>
      <c r="T280" s="346"/>
      <c r="U280" s="346"/>
      <c r="V280" s="346"/>
      <c r="W280" s="346"/>
      <c r="X280" s="346"/>
      <c r="Y280" s="346"/>
      <c r="Z280" s="346"/>
      <c r="AA280" s="346"/>
      <c r="AB280" s="346"/>
      <c r="AC280" s="346"/>
      <c r="AD280" s="346"/>
    </row>
    <row r="281" spans="19:30" x14ac:dyDescent="0.2">
      <c r="S281" s="346"/>
      <c r="T281" s="346"/>
      <c r="U281" s="346"/>
      <c r="V281" s="346"/>
      <c r="W281" s="346"/>
      <c r="X281" s="346"/>
      <c r="Y281" s="346"/>
      <c r="Z281" s="346"/>
      <c r="AA281" s="346"/>
      <c r="AB281" s="346"/>
      <c r="AC281" s="346"/>
      <c r="AD281" s="346"/>
    </row>
    <row r="282" spans="19:30" x14ac:dyDescent="0.2">
      <c r="S282" s="346"/>
      <c r="T282" s="346"/>
      <c r="U282" s="346"/>
      <c r="V282" s="346"/>
      <c r="W282" s="346"/>
      <c r="X282" s="346"/>
      <c r="Y282" s="346"/>
      <c r="Z282" s="346"/>
      <c r="AA282" s="346"/>
      <c r="AB282" s="346"/>
      <c r="AC282" s="346"/>
      <c r="AD282" s="346"/>
    </row>
    <row r="283" spans="19:30" x14ac:dyDescent="0.2">
      <c r="S283" s="346"/>
      <c r="T283" s="346"/>
      <c r="U283" s="346"/>
      <c r="V283" s="346"/>
      <c r="W283" s="346"/>
      <c r="X283" s="346"/>
      <c r="Y283" s="346"/>
      <c r="Z283" s="346"/>
      <c r="AA283" s="346"/>
      <c r="AB283" s="346"/>
      <c r="AC283" s="346"/>
      <c r="AD283" s="346"/>
    </row>
    <row r="284" spans="19:30" x14ac:dyDescent="0.2">
      <c r="S284" s="346"/>
      <c r="T284" s="346"/>
      <c r="U284" s="346"/>
      <c r="V284" s="346"/>
      <c r="W284" s="346"/>
      <c r="X284" s="346"/>
      <c r="Y284" s="346"/>
      <c r="Z284" s="346"/>
      <c r="AA284" s="346"/>
      <c r="AB284" s="346"/>
      <c r="AC284" s="346"/>
      <c r="AD284" s="346"/>
    </row>
    <row r="285" spans="19:30" x14ac:dyDescent="0.2">
      <c r="S285" s="346"/>
      <c r="T285" s="346"/>
      <c r="U285" s="346"/>
      <c r="V285" s="346"/>
      <c r="W285" s="346"/>
      <c r="X285" s="346"/>
      <c r="Y285" s="346"/>
      <c r="Z285" s="346"/>
      <c r="AA285" s="346"/>
      <c r="AB285" s="346"/>
      <c r="AC285" s="346"/>
      <c r="AD285" s="346"/>
    </row>
    <row r="286" spans="19:30" x14ac:dyDescent="0.2">
      <c r="S286" s="346"/>
      <c r="T286" s="346"/>
      <c r="U286" s="346"/>
      <c r="V286" s="346"/>
      <c r="W286" s="346"/>
      <c r="X286" s="346"/>
      <c r="Y286" s="346"/>
      <c r="Z286" s="346"/>
      <c r="AA286" s="346"/>
      <c r="AB286" s="346"/>
      <c r="AC286" s="346"/>
      <c r="AD286" s="346"/>
    </row>
    <row r="287" spans="19:30" x14ac:dyDescent="0.2">
      <c r="S287" s="346"/>
      <c r="T287" s="346"/>
      <c r="U287" s="346"/>
      <c r="V287" s="346"/>
      <c r="W287" s="346"/>
      <c r="X287" s="346"/>
      <c r="Y287" s="346"/>
      <c r="Z287" s="346"/>
      <c r="AA287" s="346"/>
      <c r="AB287" s="346"/>
      <c r="AC287" s="346"/>
      <c r="AD287" s="346"/>
    </row>
    <row r="288" spans="19:30" x14ac:dyDescent="0.2">
      <c r="S288" s="346"/>
      <c r="T288" s="346"/>
      <c r="U288" s="346"/>
      <c r="V288" s="346"/>
      <c r="W288" s="346"/>
      <c r="X288" s="346"/>
      <c r="Y288" s="346"/>
      <c r="Z288" s="346"/>
      <c r="AA288" s="346"/>
      <c r="AB288" s="346"/>
      <c r="AC288" s="346"/>
      <c r="AD288" s="346"/>
    </row>
    <row r="289" spans="19:30" x14ac:dyDescent="0.2">
      <c r="S289" s="346"/>
      <c r="T289" s="346"/>
      <c r="U289" s="346"/>
      <c r="V289" s="346"/>
      <c r="W289" s="346"/>
      <c r="X289" s="346"/>
      <c r="Y289" s="346"/>
      <c r="Z289" s="346"/>
      <c r="AA289" s="346"/>
      <c r="AB289" s="346"/>
      <c r="AC289" s="346"/>
      <c r="AD289" s="346"/>
    </row>
    <row r="290" spans="19:30" x14ac:dyDescent="0.2">
      <c r="S290" s="346"/>
      <c r="T290" s="346"/>
      <c r="U290" s="346"/>
      <c r="V290" s="346"/>
      <c r="W290" s="346"/>
      <c r="X290" s="346"/>
      <c r="Y290" s="346"/>
      <c r="Z290" s="346"/>
      <c r="AA290" s="346"/>
      <c r="AB290" s="346"/>
      <c r="AC290" s="346"/>
      <c r="AD290" s="346"/>
    </row>
    <row r="291" spans="19:30" x14ac:dyDescent="0.2">
      <c r="S291" s="346"/>
      <c r="T291" s="346"/>
      <c r="U291" s="346"/>
      <c r="V291" s="346"/>
      <c r="W291" s="346"/>
      <c r="X291" s="346"/>
      <c r="Y291" s="346"/>
      <c r="Z291" s="346"/>
      <c r="AA291" s="346"/>
      <c r="AB291" s="346"/>
      <c r="AC291" s="346"/>
      <c r="AD291" s="346"/>
    </row>
    <row r="292" spans="19:30" x14ac:dyDescent="0.2">
      <c r="S292" s="346"/>
      <c r="T292" s="346"/>
      <c r="U292" s="346"/>
      <c r="V292" s="346"/>
      <c r="W292" s="346"/>
      <c r="X292" s="346"/>
      <c r="Y292" s="346"/>
      <c r="Z292" s="346"/>
      <c r="AA292" s="346"/>
      <c r="AB292" s="346"/>
      <c r="AC292" s="346"/>
      <c r="AD292" s="346"/>
    </row>
    <row r="293" spans="19:30" x14ac:dyDescent="0.2">
      <c r="S293" s="346"/>
      <c r="T293" s="346"/>
      <c r="U293" s="346"/>
      <c r="V293" s="346"/>
      <c r="W293" s="346"/>
      <c r="X293" s="346"/>
      <c r="Y293" s="346"/>
      <c r="Z293" s="346"/>
      <c r="AA293" s="346"/>
      <c r="AB293" s="346"/>
      <c r="AC293" s="346"/>
      <c r="AD293" s="346"/>
    </row>
    <row r="294" spans="19:30" x14ac:dyDescent="0.2">
      <c r="S294" s="346"/>
      <c r="T294" s="346"/>
      <c r="U294" s="346"/>
      <c r="V294" s="346"/>
      <c r="W294" s="346"/>
      <c r="X294" s="346"/>
      <c r="Y294" s="346"/>
      <c r="Z294" s="346"/>
      <c r="AA294" s="346"/>
      <c r="AB294" s="346"/>
      <c r="AC294" s="346"/>
      <c r="AD294" s="346"/>
    </row>
    <row r="295" spans="19:30" x14ac:dyDescent="0.2">
      <c r="S295" s="346"/>
      <c r="T295" s="346"/>
      <c r="U295" s="346"/>
      <c r="V295" s="346"/>
      <c r="W295" s="346"/>
      <c r="X295" s="346"/>
      <c r="Y295" s="346"/>
      <c r="Z295" s="346"/>
      <c r="AA295" s="346"/>
      <c r="AB295" s="346"/>
      <c r="AC295" s="346"/>
      <c r="AD295" s="346"/>
    </row>
    <row r="296" spans="19:30" x14ac:dyDescent="0.2">
      <c r="S296" s="346"/>
      <c r="T296" s="346"/>
      <c r="U296" s="346"/>
      <c r="V296" s="346"/>
      <c r="W296" s="346"/>
      <c r="X296" s="346"/>
      <c r="Y296" s="346"/>
      <c r="Z296" s="346"/>
      <c r="AA296" s="346"/>
      <c r="AB296" s="346"/>
      <c r="AC296" s="346"/>
      <c r="AD296" s="346"/>
    </row>
    <row r="297" spans="19:30" x14ac:dyDescent="0.2">
      <c r="S297" s="346"/>
      <c r="T297" s="346"/>
      <c r="U297" s="346"/>
      <c r="V297" s="346"/>
      <c r="W297" s="346"/>
      <c r="X297" s="346"/>
      <c r="Y297" s="346"/>
      <c r="Z297" s="346"/>
      <c r="AA297" s="346"/>
      <c r="AB297" s="346"/>
      <c r="AC297" s="346"/>
      <c r="AD297" s="346"/>
    </row>
    <row r="298" spans="19:30" x14ac:dyDescent="0.2">
      <c r="S298" s="346"/>
      <c r="T298" s="346"/>
      <c r="U298" s="346"/>
      <c r="V298" s="346"/>
      <c r="W298" s="346"/>
      <c r="X298" s="346"/>
      <c r="Y298" s="346"/>
      <c r="Z298" s="346"/>
      <c r="AA298" s="346"/>
      <c r="AB298" s="346"/>
      <c r="AC298" s="346"/>
      <c r="AD298" s="346"/>
    </row>
    <row r="299" spans="19:30" x14ac:dyDescent="0.2">
      <c r="S299" s="346"/>
      <c r="T299" s="346"/>
      <c r="U299" s="346"/>
      <c r="V299" s="346"/>
      <c r="W299" s="346"/>
      <c r="X299" s="346"/>
      <c r="Y299" s="346"/>
      <c r="Z299" s="346"/>
      <c r="AA299" s="346"/>
      <c r="AB299" s="346"/>
      <c r="AC299" s="346"/>
      <c r="AD299" s="346"/>
    </row>
    <row r="300" spans="19:30" x14ac:dyDescent="0.2">
      <c r="S300" s="346"/>
      <c r="T300" s="346"/>
      <c r="U300" s="346"/>
      <c r="V300" s="346"/>
      <c r="W300" s="346"/>
      <c r="X300" s="346"/>
      <c r="Y300" s="346"/>
      <c r="Z300" s="346"/>
      <c r="AA300" s="346"/>
      <c r="AB300" s="346"/>
      <c r="AC300" s="346"/>
      <c r="AD300" s="346"/>
    </row>
    <row r="301" spans="19:30" x14ac:dyDescent="0.2">
      <c r="S301" s="346"/>
      <c r="T301" s="346"/>
      <c r="U301" s="346"/>
      <c r="V301" s="346"/>
      <c r="W301" s="346"/>
      <c r="X301" s="346"/>
      <c r="Y301" s="346"/>
      <c r="Z301" s="346"/>
      <c r="AA301" s="346"/>
      <c r="AB301" s="346"/>
      <c r="AC301" s="346"/>
      <c r="AD301" s="346"/>
    </row>
    <row r="302" spans="19:30" x14ac:dyDescent="0.2">
      <c r="S302" s="346"/>
      <c r="T302" s="346"/>
      <c r="U302" s="346"/>
      <c r="V302" s="346"/>
      <c r="W302" s="346"/>
      <c r="X302" s="346"/>
      <c r="Y302" s="346"/>
      <c r="Z302" s="346"/>
      <c r="AA302" s="346"/>
      <c r="AB302" s="346"/>
      <c r="AC302" s="346"/>
      <c r="AD302" s="346"/>
    </row>
    <row r="303" spans="19:30" x14ac:dyDescent="0.2">
      <c r="S303" s="346"/>
      <c r="T303" s="346"/>
      <c r="U303" s="346"/>
      <c r="V303" s="346"/>
      <c r="W303" s="346"/>
      <c r="X303" s="346"/>
      <c r="Y303" s="346"/>
      <c r="Z303" s="346"/>
      <c r="AA303" s="346"/>
      <c r="AB303" s="346"/>
      <c r="AC303" s="346"/>
      <c r="AD303" s="346"/>
    </row>
    <row r="304" spans="19:30" x14ac:dyDescent="0.2">
      <c r="S304" s="346"/>
      <c r="T304" s="346"/>
      <c r="U304" s="346"/>
      <c r="V304" s="346"/>
      <c r="W304" s="346"/>
      <c r="X304" s="346"/>
      <c r="Y304" s="346"/>
      <c r="Z304" s="346"/>
      <c r="AA304" s="346"/>
      <c r="AB304" s="346"/>
      <c r="AC304" s="346"/>
      <c r="AD304" s="346"/>
    </row>
    <row r="305" spans="19:30" x14ac:dyDescent="0.2">
      <c r="S305" s="346"/>
      <c r="T305" s="346"/>
      <c r="U305" s="346"/>
      <c r="V305" s="346"/>
      <c r="W305" s="346"/>
      <c r="X305" s="346"/>
      <c r="Y305" s="346"/>
      <c r="Z305" s="346"/>
      <c r="AA305" s="346"/>
      <c r="AB305" s="346"/>
      <c r="AC305" s="346"/>
      <c r="AD305" s="346"/>
    </row>
    <row r="306" spans="19:30" x14ac:dyDescent="0.2">
      <c r="S306" s="346"/>
      <c r="T306" s="346"/>
      <c r="U306" s="346"/>
      <c r="V306" s="346"/>
      <c r="W306" s="346"/>
      <c r="X306" s="346"/>
      <c r="Y306" s="346"/>
      <c r="Z306" s="346"/>
      <c r="AA306" s="346"/>
      <c r="AB306" s="346"/>
      <c r="AC306" s="346"/>
      <c r="AD306" s="346"/>
    </row>
    <row r="307" spans="19:30" x14ac:dyDescent="0.2">
      <c r="S307" s="346"/>
      <c r="T307" s="346"/>
      <c r="U307" s="346"/>
      <c r="V307" s="346"/>
      <c r="W307" s="346"/>
      <c r="X307" s="346"/>
      <c r="Y307" s="346"/>
      <c r="Z307" s="346"/>
      <c r="AA307" s="346"/>
      <c r="AB307" s="346"/>
      <c r="AC307" s="346"/>
      <c r="AD307" s="346"/>
    </row>
    <row r="308" spans="19:30" x14ac:dyDescent="0.2">
      <c r="S308" s="346"/>
      <c r="T308" s="346"/>
      <c r="U308" s="346"/>
      <c r="V308" s="346"/>
      <c r="W308" s="346"/>
      <c r="X308" s="346"/>
      <c r="Y308" s="346"/>
      <c r="Z308" s="346"/>
      <c r="AA308" s="346"/>
      <c r="AB308" s="346"/>
      <c r="AC308" s="346"/>
      <c r="AD308" s="346"/>
    </row>
    <row r="309" spans="19:30" x14ac:dyDescent="0.2">
      <c r="S309" s="346"/>
      <c r="T309" s="346"/>
      <c r="U309" s="346"/>
      <c r="V309" s="346"/>
      <c r="W309" s="346"/>
      <c r="X309" s="346"/>
      <c r="Y309" s="346"/>
      <c r="Z309" s="346"/>
      <c r="AA309" s="346"/>
      <c r="AB309" s="346"/>
      <c r="AC309" s="346"/>
      <c r="AD309" s="346"/>
    </row>
    <row r="310" spans="19:30" x14ac:dyDescent="0.2">
      <c r="S310" s="346"/>
      <c r="T310" s="346"/>
      <c r="U310" s="346"/>
      <c r="V310" s="346"/>
      <c r="W310" s="346"/>
      <c r="X310" s="346"/>
      <c r="Y310" s="346"/>
      <c r="Z310" s="346"/>
      <c r="AA310" s="346"/>
      <c r="AB310" s="346"/>
      <c r="AC310" s="346"/>
      <c r="AD310" s="346"/>
    </row>
    <row r="311" spans="19:30" x14ac:dyDescent="0.2">
      <c r="S311" s="346"/>
      <c r="T311" s="346"/>
      <c r="U311" s="346"/>
      <c r="V311" s="346"/>
      <c r="W311" s="346"/>
      <c r="X311" s="346"/>
      <c r="Y311" s="346"/>
      <c r="Z311" s="346"/>
      <c r="AA311" s="346"/>
      <c r="AB311" s="346"/>
      <c r="AC311" s="346"/>
      <c r="AD311" s="346"/>
    </row>
    <row r="312" spans="19:30" x14ac:dyDescent="0.2">
      <c r="S312" s="346"/>
      <c r="T312" s="346"/>
      <c r="U312" s="346"/>
      <c r="V312" s="346"/>
      <c r="W312" s="346"/>
      <c r="X312" s="346"/>
      <c r="Y312" s="346"/>
      <c r="Z312" s="346"/>
      <c r="AA312" s="346"/>
      <c r="AB312" s="346"/>
      <c r="AC312" s="346"/>
      <c r="AD312" s="346"/>
    </row>
    <row r="313" spans="19:30" x14ac:dyDescent="0.2">
      <c r="S313" s="346"/>
      <c r="T313" s="346"/>
      <c r="U313" s="346"/>
      <c r="V313" s="346"/>
      <c r="W313" s="346"/>
      <c r="X313" s="346"/>
      <c r="Y313" s="346"/>
      <c r="Z313" s="346"/>
      <c r="AA313" s="346"/>
      <c r="AB313" s="346"/>
      <c r="AC313" s="346"/>
      <c r="AD313" s="346"/>
    </row>
    <row r="314" spans="19:30" x14ac:dyDescent="0.2">
      <c r="S314" s="346"/>
      <c r="T314" s="346"/>
      <c r="U314" s="346"/>
      <c r="V314" s="346"/>
      <c r="W314" s="346"/>
      <c r="X314" s="346"/>
      <c r="Y314" s="346"/>
      <c r="Z314" s="346"/>
      <c r="AA314" s="346"/>
      <c r="AB314" s="346"/>
      <c r="AC314" s="346"/>
      <c r="AD314" s="346"/>
    </row>
    <row r="315" spans="19:30" x14ac:dyDescent="0.2">
      <c r="S315" s="346"/>
      <c r="T315" s="346"/>
      <c r="U315" s="346"/>
      <c r="V315" s="346"/>
      <c r="W315" s="346"/>
      <c r="X315" s="346"/>
      <c r="Y315" s="346"/>
      <c r="Z315" s="346"/>
      <c r="AA315" s="346"/>
      <c r="AB315" s="346"/>
      <c r="AC315" s="346"/>
      <c r="AD315" s="346"/>
    </row>
    <row r="316" spans="19:30" x14ac:dyDescent="0.2">
      <c r="S316" s="346"/>
      <c r="T316" s="346"/>
      <c r="U316" s="346"/>
      <c r="V316" s="346"/>
      <c r="W316" s="346"/>
      <c r="X316" s="346"/>
      <c r="Y316" s="346"/>
      <c r="Z316" s="346"/>
      <c r="AA316" s="346"/>
      <c r="AB316" s="346"/>
      <c r="AC316" s="346"/>
      <c r="AD316" s="346"/>
    </row>
    <row r="317" spans="19:30" x14ac:dyDescent="0.2">
      <c r="S317" s="346"/>
      <c r="T317" s="346"/>
      <c r="U317" s="346"/>
      <c r="V317" s="346"/>
      <c r="W317" s="346"/>
      <c r="X317" s="346"/>
      <c r="Y317" s="346"/>
      <c r="Z317" s="346"/>
      <c r="AA317" s="346"/>
      <c r="AB317" s="346"/>
      <c r="AC317" s="346"/>
      <c r="AD317" s="346"/>
    </row>
    <row r="318" spans="19:30" x14ac:dyDescent="0.2">
      <c r="S318" s="346"/>
      <c r="T318" s="346"/>
      <c r="U318" s="346"/>
      <c r="V318" s="346"/>
      <c r="W318" s="346"/>
      <c r="X318" s="346"/>
      <c r="Y318" s="346"/>
      <c r="Z318" s="346"/>
      <c r="AA318" s="346"/>
      <c r="AB318" s="346"/>
      <c r="AC318" s="346"/>
      <c r="AD318" s="346"/>
    </row>
    <row r="319" spans="19:30" x14ac:dyDescent="0.2">
      <c r="S319" s="346"/>
      <c r="T319" s="346"/>
      <c r="U319" s="346"/>
      <c r="V319" s="346"/>
      <c r="W319" s="346"/>
      <c r="X319" s="346"/>
      <c r="Y319" s="346"/>
      <c r="Z319" s="346"/>
      <c r="AA319" s="346"/>
      <c r="AB319" s="346"/>
      <c r="AC319" s="346"/>
      <c r="AD319" s="346"/>
    </row>
    <row r="320" spans="19:30" x14ac:dyDescent="0.2">
      <c r="S320" s="346"/>
      <c r="T320" s="346"/>
      <c r="U320" s="346"/>
      <c r="V320" s="346"/>
      <c r="W320" s="346"/>
      <c r="X320" s="346"/>
      <c r="Y320" s="346"/>
      <c r="Z320" s="346"/>
      <c r="AA320" s="346"/>
      <c r="AB320" s="346"/>
      <c r="AC320" s="346"/>
      <c r="AD320" s="346"/>
    </row>
    <row r="321" spans="19:30" x14ac:dyDescent="0.2">
      <c r="S321" s="346"/>
      <c r="T321" s="346"/>
      <c r="U321" s="346"/>
      <c r="V321" s="346"/>
      <c r="W321" s="346"/>
      <c r="X321" s="346"/>
      <c r="Y321" s="346"/>
      <c r="Z321" s="346"/>
      <c r="AA321" s="346"/>
      <c r="AB321" s="346"/>
      <c r="AC321" s="346"/>
      <c r="AD321" s="346"/>
    </row>
    <row r="322" spans="19:30" x14ac:dyDescent="0.2">
      <c r="S322" s="346"/>
      <c r="T322" s="346"/>
      <c r="U322" s="346"/>
      <c r="V322" s="346"/>
      <c r="W322" s="346"/>
      <c r="X322" s="346"/>
      <c r="Y322" s="346"/>
      <c r="Z322" s="346"/>
      <c r="AA322" s="346"/>
      <c r="AB322" s="346"/>
      <c r="AC322" s="346"/>
      <c r="AD322" s="346"/>
    </row>
    <row r="323" spans="19:30" x14ac:dyDescent="0.2">
      <c r="S323" s="346"/>
      <c r="T323" s="346"/>
      <c r="U323" s="346"/>
      <c r="V323" s="346"/>
      <c r="W323" s="346"/>
      <c r="X323" s="346"/>
      <c r="Y323" s="346"/>
      <c r="Z323" s="346"/>
      <c r="AA323" s="346"/>
      <c r="AB323" s="346"/>
      <c r="AC323" s="346"/>
      <c r="AD323" s="346"/>
    </row>
    <row r="324" spans="19:30" x14ac:dyDescent="0.2">
      <c r="S324" s="346"/>
      <c r="T324" s="346"/>
      <c r="U324" s="346"/>
      <c r="V324" s="346"/>
      <c r="W324" s="346"/>
      <c r="X324" s="346"/>
      <c r="Y324" s="346"/>
      <c r="Z324" s="346"/>
      <c r="AA324" s="346"/>
      <c r="AB324" s="346"/>
      <c r="AC324" s="346"/>
      <c r="AD324" s="346"/>
    </row>
    <row r="325" spans="19:30" x14ac:dyDescent="0.2">
      <c r="S325" s="346"/>
      <c r="T325" s="346"/>
      <c r="U325" s="346"/>
      <c r="V325" s="346"/>
      <c r="W325" s="346"/>
      <c r="X325" s="346"/>
      <c r="Y325" s="346"/>
      <c r="Z325" s="346"/>
      <c r="AA325" s="346"/>
      <c r="AB325" s="346"/>
      <c r="AC325" s="346"/>
      <c r="AD325" s="346"/>
    </row>
    <row r="326" spans="19:30" x14ac:dyDescent="0.2">
      <c r="S326" s="346"/>
      <c r="T326" s="346"/>
      <c r="U326" s="346"/>
      <c r="V326" s="346"/>
      <c r="W326" s="346"/>
      <c r="X326" s="346"/>
      <c r="Y326" s="346"/>
      <c r="Z326" s="346"/>
      <c r="AA326" s="346"/>
      <c r="AB326" s="346"/>
      <c r="AC326" s="346"/>
      <c r="AD326" s="346"/>
    </row>
    <row r="327" spans="19:30" x14ac:dyDescent="0.2">
      <c r="S327" s="346"/>
      <c r="T327" s="346"/>
      <c r="U327" s="346"/>
      <c r="V327" s="346"/>
      <c r="W327" s="346"/>
      <c r="X327" s="346"/>
      <c r="Y327" s="346"/>
      <c r="Z327" s="346"/>
      <c r="AA327" s="346"/>
      <c r="AB327" s="346"/>
      <c r="AC327" s="346"/>
      <c r="AD327" s="346"/>
    </row>
    <row r="328" spans="19:30" x14ac:dyDescent="0.2">
      <c r="S328" s="346"/>
      <c r="T328" s="346"/>
      <c r="U328" s="346"/>
      <c r="V328" s="346"/>
      <c r="W328" s="346"/>
      <c r="X328" s="346"/>
      <c r="Y328" s="346"/>
      <c r="Z328" s="346"/>
      <c r="AA328" s="346"/>
      <c r="AB328" s="346"/>
      <c r="AC328" s="346"/>
      <c r="AD328" s="346"/>
    </row>
    <row r="329" spans="19:30" x14ac:dyDescent="0.2">
      <c r="S329" s="346"/>
      <c r="T329" s="346"/>
      <c r="U329" s="346"/>
      <c r="V329" s="346"/>
      <c r="W329" s="346"/>
      <c r="X329" s="346"/>
      <c r="Y329" s="346"/>
      <c r="Z329" s="346"/>
      <c r="AA329" s="346"/>
      <c r="AB329" s="346"/>
      <c r="AC329" s="346"/>
      <c r="AD329" s="346"/>
    </row>
    <row r="330" spans="19:30" x14ac:dyDescent="0.2">
      <c r="S330" s="346"/>
      <c r="T330" s="346"/>
      <c r="U330" s="346"/>
      <c r="V330" s="346"/>
      <c r="W330" s="346"/>
      <c r="X330" s="346"/>
      <c r="Y330" s="346"/>
      <c r="Z330" s="346"/>
      <c r="AA330" s="346"/>
      <c r="AB330" s="346"/>
      <c r="AC330" s="346"/>
      <c r="AD330" s="346"/>
    </row>
    <row r="331" spans="19:30" x14ac:dyDescent="0.2">
      <c r="S331" s="346"/>
      <c r="T331" s="346"/>
      <c r="U331" s="346"/>
      <c r="V331" s="346"/>
      <c r="W331" s="346"/>
      <c r="X331" s="346"/>
      <c r="Y331" s="346"/>
      <c r="Z331" s="346"/>
      <c r="AA331" s="346"/>
      <c r="AB331" s="346"/>
      <c r="AC331" s="346"/>
      <c r="AD331" s="346"/>
    </row>
    <row r="332" spans="19:30" x14ac:dyDescent="0.2">
      <c r="S332" s="346"/>
      <c r="T332" s="346"/>
      <c r="U332" s="346"/>
      <c r="V332" s="346"/>
      <c r="W332" s="346"/>
      <c r="X332" s="346"/>
      <c r="Y332" s="346"/>
      <c r="Z332" s="346"/>
      <c r="AA332" s="346"/>
      <c r="AB332" s="346"/>
      <c r="AC332" s="346"/>
      <c r="AD332" s="346"/>
    </row>
    <row r="333" spans="19:30" x14ac:dyDescent="0.2">
      <c r="S333" s="346"/>
      <c r="T333" s="346"/>
      <c r="U333" s="346"/>
      <c r="V333" s="346"/>
      <c r="W333" s="346"/>
      <c r="X333" s="346"/>
      <c r="Y333" s="346"/>
      <c r="Z333" s="346"/>
      <c r="AA333" s="346"/>
      <c r="AB333" s="346"/>
      <c r="AC333" s="346"/>
      <c r="AD333" s="346"/>
    </row>
    <row r="334" spans="19:30" x14ac:dyDescent="0.2">
      <c r="S334" s="346"/>
      <c r="T334" s="346"/>
      <c r="U334" s="346"/>
      <c r="V334" s="346"/>
      <c r="W334" s="346"/>
      <c r="X334" s="346"/>
      <c r="Y334" s="346"/>
      <c r="Z334" s="346"/>
      <c r="AA334" s="346"/>
      <c r="AB334" s="346"/>
      <c r="AC334" s="346"/>
      <c r="AD334" s="346"/>
    </row>
    <row r="335" spans="19:30" x14ac:dyDescent="0.2">
      <c r="S335" s="346"/>
      <c r="T335" s="346"/>
      <c r="U335" s="346"/>
      <c r="V335" s="346"/>
      <c r="W335" s="346"/>
      <c r="X335" s="346"/>
      <c r="Y335" s="346"/>
      <c r="Z335" s="346"/>
      <c r="AA335" s="346"/>
      <c r="AB335" s="346"/>
      <c r="AC335" s="346"/>
      <c r="AD335" s="346"/>
    </row>
    <row r="336" spans="19:30" x14ac:dyDescent="0.2">
      <c r="S336" s="346"/>
      <c r="T336" s="346"/>
      <c r="U336" s="346"/>
      <c r="V336" s="346"/>
      <c r="W336" s="346"/>
      <c r="X336" s="346"/>
      <c r="Y336" s="346"/>
      <c r="Z336" s="346"/>
      <c r="AA336" s="346"/>
      <c r="AB336" s="346"/>
      <c r="AC336" s="346"/>
      <c r="AD336" s="346"/>
    </row>
    <row r="337" spans="19:30" x14ac:dyDescent="0.2">
      <c r="S337" s="346"/>
      <c r="T337" s="346"/>
      <c r="U337" s="346"/>
      <c r="V337" s="346"/>
      <c r="W337" s="346"/>
      <c r="X337" s="346"/>
      <c r="Y337" s="346"/>
      <c r="Z337" s="346"/>
      <c r="AA337" s="346"/>
      <c r="AB337" s="346"/>
      <c r="AC337" s="346"/>
      <c r="AD337" s="346"/>
    </row>
    <row r="338" spans="19:30" x14ac:dyDescent="0.2">
      <c r="S338" s="346"/>
      <c r="T338" s="346"/>
      <c r="U338" s="346"/>
      <c r="V338" s="346"/>
      <c r="W338" s="346"/>
      <c r="X338" s="346"/>
      <c r="Y338" s="346"/>
      <c r="Z338" s="346"/>
      <c r="AA338" s="346"/>
      <c r="AB338" s="346"/>
      <c r="AC338" s="346"/>
      <c r="AD338" s="346"/>
    </row>
    <row r="339" spans="19:30" x14ac:dyDescent="0.2">
      <c r="S339" s="346"/>
      <c r="T339" s="346"/>
      <c r="U339" s="346"/>
      <c r="V339" s="346"/>
      <c r="W339" s="346"/>
      <c r="X339" s="346"/>
      <c r="Y339" s="346"/>
      <c r="Z339" s="346"/>
      <c r="AA339" s="346"/>
      <c r="AB339" s="346"/>
      <c r="AC339" s="346"/>
      <c r="AD339" s="346"/>
    </row>
    <row r="340" spans="19:30" x14ac:dyDescent="0.2">
      <c r="S340" s="346"/>
      <c r="T340" s="346"/>
      <c r="U340" s="346"/>
      <c r="V340" s="346"/>
      <c r="W340" s="346"/>
      <c r="X340" s="346"/>
      <c r="Y340" s="346"/>
      <c r="Z340" s="346"/>
      <c r="AA340" s="346"/>
      <c r="AB340" s="346"/>
      <c r="AC340" s="346"/>
      <c r="AD340" s="346"/>
    </row>
    <row r="341" spans="19:30" x14ac:dyDescent="0.2">
      <c r="S341" s="346"/>
      <c r="T341" s="346"/>
      <c r="U341" s="346"/>
      <c r="V341" s="346"/>
      <c r="W341" s="346"/>
      <c r="X341" s="346"/>
      <c r="Y341" s="346"/>
      <c r="Z341" s="346"/>
      <c r="AA341" s="346"/>
      <c r="AB341" s="346"/>
      <c r="AC341" s="346"/>
      <c r="AD341" s="346"/>
    </row>
    <row r="342" spans="19:30" x14ac:dyDescent="0.2">
      <c r="S342" s="346"/>
      <c r="T342" s="346"/>
      <c r="U342" s="346"/>
      <c r="V342" s="346"/>
      <c r="W342" s="346"/>
      <c r="X342" s="346"/>
      <c r="Y342" s="346"/>
      <c r="Z342" s="346"/>
      <c r="AA342" s="346"/>
      <c r="AB342" s="346"/>
      <c r="AC342" s="346"/>
      <c r="AD342" s="346"/>
    </row>
    <row r="343" spans="19:30" x14ac:dyDescent="0.2">
      <c r="S343" s="346"/>
      <c r="T343" s="346"/>
      <c r="U343" s="346"/>
      <c r="V343" s="346"/>
      <c r="W343" s="346"/>
      <c r="X343" s="346"/>
      <c r="Y343" s="346"/>
      <c r="Z343" s="346"/>
      <c r="AA343" s="346"/>
      <c r="AB343" s="346"/>
      <c r="AC343" s="346"/>
      <c r="AD343" s="346"/>
    </row>
    <row r="344" spans="19:30" x14ac:dyDescent="0.2">
      <c r="S344" s="346"/>
      <c r="T344" s="346"/>
      <c r="U344" s="346"/>
      <c r="V344" s="346"/>
      <c r="W344" s="346"/>
      <c r="X344" s="346"/>
      <c r="Y344" s="346"/>
      <c r="Z344" s="346"/>
      <c r="AA344" s="346"/>
      <c r="AB344" s="346"/>
      <c r="AC344" s="346"/>
      <c r="AD344" s="346"/>
    </row>
    <row r="345" spans="19:30" x14ac:dyDescent="0.2">
      <c r="S345" s="346"/>
      <c r="T345" s="346"/>
      <c r="U345" s="346"/>
      <c r="V345" s="346"/>
      <c r="W345" s="346"/>
      <c r="X345" s="346"/>
      <c r="Y345" s="346"/>
      <c r="Z345" s="346"/>
      <c r="AA345" s="346"/>
      <c r="AB345" s="346"/>
      <c r="AC345" s="346"/>
      <c r="AD345" s="346"/>
    </row>
    <row r="346" spans="19:30" x14ac:dyDescent="0.2">
      <c r="S346" s="346"/>
      <c r="T346" s="346"/>
      <c r="U346" s="346"/>
      <c r="V346" s="346"/>
      <c r="W346" s="346"/>
      <c r="X346" s="346"/>
      <c r="Y346" s="346"/>
      <c r="Z346" s="346"/>
      <c r="AA346" s="346"/>
      <c r="AB346" s="346"/>
      <c r="AC346" s="346"/>
      <c r="AD346" s="346"/>
    </row>
    <row r="347" spans="19:30" x14ac:dyDescent="0.2">
      <c r="S347" s="346"/>
      <c r="T347" s="346"/>
      <c r="U347" s="346"/>
      <c r="V347" s="346"/>
      <c r="W347" s="346"/>
      <c r="X347" s="346"/>
      <c r="Y347" s="346"/>
      <c r="Z347" s="346"/>
      <c r="AA347" s="346"/>
      <c r="AB347" s="346"/>
      <c r="AC347" s="346"/>
      <c r="AD347" s="346"/>
    </row>
    <row r="348" spans="19:30" x14ac:dyDescent="0.2">
      <c r="S348" s="346"/>
      <c r="T348" s="346"/>
      <c r="U348" s="346"/>
      <c r="V348" s="346"/>
      <c r="W348" s="346"/>
      <c r="X348" s="346"/>
      <c r="Y348" s="346"/>
      <c r="Z348" s="346"/>
      <c r="AA348" s="346"/>
      <c r="AB348" s="346"/>
      <c r="AC348" s="346"/>
      <c r="AD348" s="346"/>
    </row>
    <row r="349" spans="19:30" x14ac:dyDescent="0.2">
      <c r="S349" s="346"/>
      <c r="T349" s="346"/>
      <c r="U349" s="346"/>
      <c r="V349" s="346"/>
      <c r="W349" s="346"/>
      <c r="X349" s="346"/>
      <c r="Y349" s="346"/>
      <c r="Z349" s="346"/>
      <c r="AA349" s="346"/>
      <c r="AB349" s="346"/>
      <c r="AC349" s="346"/>
      <c r="AD349" s="346"/>
    </row>
    <row r="350" spans="19:30" x14ac:dyDescent="0.2">
      <c r="S350" s="346"/>
      <c r="T350" s="346"/>
      <c r="U350" s="346"/>
      <c r="V350" s="346"/>
      <c r="W350" s="346"/>
      <c r="X350" s="346"/>
      <c r="Y350" s="346"/>
      <c r="Z350" s="346"/>
      <c r="AA350" s="346"/>
      <c r="AB350" s="346"/>
      <c r="AC350" s="346"/>
      <c r="AD350" s="346"/>
    </row>
    <row r="351" spans="19:30" x14ac:dyDescent="0.2">
      <c r="S351" s="346"/>
      <c r="T351" s="346"/>
      <c r="U351" s="346"/>
      <c r="V351" s="346"/>
      <c r="W351" s="346"/>
      <c r="X351" s="346"/>
      <c r="Y351" s="346"/>
      <c r="Z351" s="346"/>
      <c r="AA351" s="346"/>
      <c r="AB351" s="346"/>
      <c r="AC351" s="346"/>
      <c r="AD351" s="346"/>
    </row>
    <row r="352" spans="19:30" x14ac:dyDescent="0.2">
      <c r="S352" s="346"/>
      <c r="T352" s="346"/>
      <c r="U352" s="346"/>
      <c r="V352" s="346"/>
      <c r="W352" s="346"/>
      <c r="X352" s="346"/>
      <c r="Y352" s="346"/>
      <c r="Z352" s="346"/>
      <c r="AA352" s="346"/>
      <c r="AB352" s="346"/>
      <c r="AC352" s="346"/>
      <c r="AD352" s="346"/>
    </row>
    <row r="353" spans="19:30" x14ac:dyDescent="0.2">
      <c r="S353" s="346"/>
      <c r="T353" s="346"/>
      <c r="U353" s="346"/>
      <c r="V353" s="346"/>
      <c r="W353" s="346"/>
      <c r="X353" s="346"/>
      <c r="Y353" s="346"/>
      <c r="Z353" s="346"/>
      <c r="AA353" s="346"/>
      <c r="AB353" s="346"/>
      <c r="AC353" s="346"/>
      <c r="AD353" s="346"/>
    </row>
    <row r="354" spans="19:30" x14ac:dyDescent="0.2">
      <c r="S354" s="346"/>
      <c r="T354" s="346"/>
      <c r="U354" s="346"/>
      <c r="V354" s="346"/>
      <c r="W354" s="346"/>
      <c r="X354" s="346"/>
      <c r="Y354" s="346"/>
      <c r="Z354" s="346"/>
      <c r="AA354" s="346"/>
      <c r="AB354" s="346"/>
      <c r="AC354" s="346"/>
      <c r="AD354" s="346"/>
    </row>
    <row r="355" spans="19:30" x14ac:dyDescent="0.2">
      <c r="S355" s="346"/>
      <c r="T355" s="346"/>
      <c r="U355" s="346"/>
      <c r="V355" s="346"/>
      <c r="W355" s="346"/>
      <c r="X355" s="346"/>
      <c r="Y355" s="346"/>
      <c r="Z355" s="346"/>
      <c r="AA355" s="346"/>
      <c r="AB355" s="346"/>
      <c r="AC355" s="346"/>
      <c r="AD355" s="346"/>
    </row>
    <row r="356" spans="19:30" x14ac:dyDescent="0.2">
      <c r="S356" s="346"/>
      <c r="T356" s="346"/>
      <c r="U356" s="346"/>
      <c r="V356" s="346"/>
      <c r="W356" s="346"/>
      <c r="X356" s="346"/>
      <c r="Y356" s="346"/>
      <c r="Z356" s="346"/>
      <c r="AA356" s="346"/>
      <c r="AB356" s="346"/>
      <c r="AC356" s="346"/>
      <c r="AD356" s="346"/>
    </row>
    <row r="357" spans="19:30" x14ac:dyDescent="0.2">
      <c r="S357" s="346"/>
      <c r="T357" s="346"/>
      <c r="U357" s="346"/>
      <c r="V357" s="346"/>
      <c r="W357" s="346"/>
      <c r="X357" s="346"/>
      <c r="Y357" s="346"/>
      <c r="Z357" s="346"/>
      <c r="AA357" s="346"/>
      <c r="AB357" s="346"/>
      <c r="AC357" s="346"/>
      <c r="AD357" s="346"/>
    </row>
    <row r="358" spans="19:30" x14ac:dyDescent="0.2">
      <c r="S358" s="346"/>
      <c r="T358" s="346"/>
      <c r="U358" s="346"/>
      <c r="V358" s="346"/>
      <c r="W358" s="346"/>
      <c r="X358" s="346"/>
      <c r="Y358" s="346"/>
      <c r="Z358" s="346"/>
      <c r="AA358" s="346"/>
      <c r="AB358" s="346"/>
      <c r="AC358" s="346"/>
      <c r="AD358" s="346"/>
    </row>
    <row r="359" spans="19:30" x14ac:dyDescent="0.2">
      <c r="S359" s="346"/>
      <c r="T359" s="346"/>
      <c r="U359" s="346"/>
      <c r="V359" s="346"/>
      <c r="W359" s="346"/>
      <c r="X359" s="346"/>
      <c r="Y359" s="346"/>
      <c r="Z359" s="346"/>
      <c r="AA359" s="346"/>
      <c r="AB359" s="346"/>
      <c r="AC359" s="346"/>
      <c r="AD359" s="346"/>
    </row>
    <row r="360" spans="19:30" x14ac:dyDescent="0.2">
      <c r="S360" s="346"/>
      <c r="T360" s="346"/>
      <c r="U360" s="346"/>
      <c r="V360" s="346"/>
      <c r="W360" s="346"/>
      <c r="X360" s="346"/>
      <c r="Y360" s="346"/>
      <c r="Z360" s="346"/>
      <c r="AA360" s="346"/>
      <c r="AB360" s="346"/>
      <c r="AC360" s="346"/>
      <c r="AD360" s="346"/>
    </row>
    <row r="361" spans="19:30" x14ac:dyDescent="0.2">
      <c r="S361" s="346"/>
      <c r="T361" s="346"/>
      <c r="U361" s="346"/>
      <c r="V361" s="346"/>
      <c r="W361" s="346"/>
      <c r="X361" s="346"/>
      <c r="Y361" s="346"/>
      <c r="Z361" s="346"/>
      <c r="AA361" s="346"/>
      <c r="AB361" s="346"/>
      <c r="AC361" s="346"/>
      <c r="AD361" s="346"/>
    </row>
    <row r="362" spans="19:30" x14ac:dyDescent="0.2">
      <c r="S362" s="346"/>
      <c r="T362" s="346"/>
      <c r="U362" s="346"/>
      <c r="V362" s="346"/>
      <c r="W362" s="346"/>
      <c r="X362" s="346"/>
      <c r="Y362" s="346"/>
      <c r="Z362" s="346"/>
      <c r="AA362" s="346"/>
      <c r="AB362" s="346"/>
      <c r="AC362" s="346"/>
      <c r="AD362" s="346"/>
    </row>
    <row r="363" spans="19:30" x14ac:dyDescent="0.2">
      <c r="S363" s="346"/>
      <c r="T363" s="346"/>
      <c r="U363" s="346"/>
      <c r="V363" s="346"/>
      <c r="W363" s="346"/>
      <c r="X363" s="346"/>
      <c r="Y363" s="346"/>
      <c r="Z363" s="346"/>
      <c r="AA363" s="346"/>
      <c r="AB363" s="346"/>
      <c r="AC363" s="346"/>
      <c r="AD363" s="346"/>
    </row>
    <row r="364" spans="19:30" x14ac:dyDescent="0.2">
      <c r="S364" s="346"/>
      <c r="T364" s="346"/>
      <c r="U364" s="346"/>
      <c r="V364" s="346"/>
      <c r="W364" s="346"/>
      <c r="X364" s="346"/>
      <c r="Y364" s="346"/>
      <c r="Z364" s="346"/>
      <c r="AA364" s="346"/>
      <c r="AB364" s="346"/>
      <c r="AC364" s="346"/>
      <c r="AD364" s="346"/>
    </row>
    <row r="365" spans="19:30" x14ac:dyDescent="0.2">
      <c r="S365" s="346"/>
      <c r="T365" s="346"/>
      <c r="U365" s="346"/>
      <c r="V365" s="346"/>
      <c r="W365" s="346"/>
      <c r="X365" s="346"/>
      <c r="Y365" s="346"/>
      <c r="Z365" s="346"/>
      <c r="AA365" s="346"/>
      <c r="AB365" s="346"/>
      <c r="AC365" s="346"/>
      <c r="AD365" s="346"/>
    </row>
    <row r="366" spans="19:30" x14ac:dyDescent="0.2">
      <c r="S366" s="346"/>
      <c r="T366" s="346"/>
      <c r="U366" s="346"/>
      <c r="V366" s="346"/>
      <c r="W366" s="346"/>
      <c r="X366" s="346"/>
      <c r="Y366" s="346"/>
      <c r="Z366" s="346"/>
      <c r="AA366" s="346"/>
      <c r="AB366" s="346"/>
      <c r="AC366" s="346"/>
      <c r="AD366" s="346"/>
    </row>
    <row r="367" spans="19:30" x14ac:dyDescent="0.2">
      <c r="S367" s="346"/>
      <c r="T367" s="346"/>
      <c r="U367" s="346"/>
      <c r="V367" s="346"/>
      <c r="W367" s="346"/>
      <c r="X367" s="346"/>
      <c r="Y367" s="346"/>
      <c r="Z367" s="346"/>
      <c r="AA367" s="346"/>
      <c r="AB367" s="346"/>
      <c r="AC367" s="346"/>
      <c r="AD367" s="346"/>
    </row>
    <row r="368" spans="19:30" x14ac:dyDescent="0.2">
      <c r="S368" s="346"/>
      <c r="T368" s="346"/>
      <c r="U368" s="346"/>
      <c r="V368" s="346"/>
      <c r="W368" s="346"/>
      <c r="X368" s="346"/>
      <c r="Y368" s="346"/>
      <c r="Z368" s="346"/>
      <c r="AA368" s="346"/>
      <c r="AB368" s="346"/>
      <c r="AC368" s="346"/>
      <c r="AD368" s="346"/>
    </row>
    <row r="369" spans="19:30" x14ac:dyDescent="0.2">
      <c r="S369" s="346"/>
      <c r="T369" s="346"/>
      <c r="U369" s="346"/>
      <c r="V369" s="346"/>
      <c r="W369" s="346"/>
      <c r="X369" s="346"/>
      <c r="Y369" s="346"/>
      <c r="Z369" s="346"/>
      <c r="AA369" s="346"/>
      <c r="AB369" s="346"/>
      <c r="AC369" s="346"/>
      <c r="AD369" s="346"/>
    </row>
    <row r="370" spans="19:30" x14ac:dyDescent="0.2">
      <c r="S370" s="346"/>
      <c r="T370" s="346"/>
      <c r="U370" s="346"/>
      <c r="V370" s="346"/>
      <c r="W370" s="346"/>
      <c r="X370" s="346"/>
      <c r="Y370" s="346"/>
      <c r="Z370" s="346"/>
      <c r="AA370" s="346"/>
      <c r="AB370" s="346"/>
      <c r="AC370" s="346"/>
      <c r="AD370" s="346"/>
    </row>
    <row r="371" spans="19:30" x14ac:dyDescent="0.2">
      <c r="S371" s="346"/>
      <c r="T371" s="346"/>
      <c r="U371" s="346"/>
      <c r="V371" s="346"/>
      <c r="W371" s="346"/>
      <c r="X371" s="346"/>
      <c r="Y371" s="346"/>
      <c r="Z371" s="346"/>
      <c r="AA371" s="346"/>
      <c r="AB371" s="346"/>
      <c r="AC371" s="346"/>
      <c r="AD371" s="346"/>
    </row>
    <row r="372" spans="19:30" x14ac:dyDescent="0.2">
      <c r="S372" s="346"/>
      <c r="T372" s="346"/>
      <c r="U372" s="346"/>
      <c r="V372" s="346"/>
      <c r="W372" s="346"/>
      <c r="X372" s="346"/>
      <c r="Y372" s="346"/>
      <c r="Z372" s="346"/>
      <c r="AA372" s="346"/>
      <c r="AB372" s="346"/>
      <c r="AC372" s="346"/>
      <c r="AD372" s="346"/>
    </row>
    <row r="373" spans="19:30" x14ac:dyDescent="0.2">
      <c r="S373" s="346"/>
      <c r="T373" s="346"/>
      <c r="U373" s="346"/>
      <c r="V373" s="346"/>
      <c r="W373" s="346"/>
      <c r="X373" s="346"/>
      <c r="Y373" s="346"/>
      <c r="Z373" s="346"/>
      <c r="AA373" s="346"/>
      <c r="AB373" s="346"/>
      <c r="AC373" s="346"/>
      <c r="AD373" s="346"/>
    </row>
    <row r="374" spans="19:30" x14ac:dyDescent="0.2">
      <c r="S374" s="346"/>
      <c r="T374" s="346"/>
      <c r="U374" s="346"/>
      <c r="V374" s="346"/>
      <c r="W374" s="346"/>
      <c r="X374" s="346"/>
      <c r="Y374" s="346"/>
      <c r="Z374" s="346"/>
      <c r="AA374" s="346"/>
      <c r="AB374" s="346"/>
      <c r="AC374" s="346"/>
      <c r="AD374" s="346"/>
    </row>
    <row r="375" spans="19:30" x14ac:dyDescent="0.2">
      <c r="S375" s="346"/>
      <c r="T375" s="346"/>
      <c r="U375" s="346"/>
      <c r="V375" s="346"/>
      <c r="W375" s="346"/>
      <c r="X375" s="346"/>
      <c r="Y375" s="346"/>
      <c r="Z375" s="346"/>
      <c r="AA375" s="346"/>
      <c r="AB375" s="346"/>
      <c r="AC375" s="346"/>
      <c r="AD375" s="346"/>
    </row>
    <row r="376" spans="19:30" x14ac:dyDescent="0.2">
      <c r="S376" s="346"/>
      <c r="T376" s="346"/>
      <c r="U376" s="346"/>
      <c r="V376" s="346"/>
      <c r="W376" s="346"/>
      <c r="X376" s="346"/>
      <c r="Y376" s="346"/>
      <c r="Z376" s="346"/>
      <c r="AA376" s="346"/>
      <c r="AB376" s="346"/>
      <c r="AC376" s="346"/>
      <c r="AD376" s="346"/>
    </row>
    <row r="377" spans="19:30" x14ac:dyDescent="0.2">
      <c r="S377" s="346"/>
      <c r="T377" s="346"/>
      <c r="U377" s="346"/>
      <c r="V377" s="346"/>
      <c r="W377" s="346"/>
      <c r="X377" s="346"/>
      <c r="Y377" s="346"/>
      <c r="Z377" s="346"/>
      <c r="AA377" s="346"/>
      <c r="AB377" s="346"/>
      <c r="AC377" s="346"/>
      <c r="AD377" s="346"/>
    </row>
    <row r="378" spans="19:30" x14ac:dyDescent="0.2">
      <c r="S378" s="346"/>
      <c r="T378" s="346"/>
      <c r="U378" s="346"/>
      <c r="V378" s="346"/>
      <c r="W378" s="346"/>
      <c r="X378" s="346"/>
      <c r="Y378" s="346"/>
      <c r="Z378" s="346"/>
      <c r="AA378" s="346"/>
      <c r="AB378" s="346"/>
      <c r="AC378" s="346"/>
      <c r="AD378" s="346"/>
    </row>
    <row r="379" spans="19:30" x14ac:dyDescent="0.2">
      <c r="S379" s="346"/>
      <c r="T379" s="346"/>
      <c r="U379" s="346"/>
      <c r="V379" s="346"/>
      <c r="W379" s="346"/>
      <c r="X379" s="346"/>
      <c r="Y379" s="346"/>
      <c r="Z379" s="346"/>
      <c r="AA379" s="346"/>
      <c r="AB379" s="346"/>
      <c r="AC379" s="346"/>
      <c r="AD379" s="346"/>
    </row>
    <row r="380" spans="19:30" x14ac:dyDescent="0.2">
      <c r="S380" s="346"/>
      <c r="T380" s="346"/>
      <c r="U380" s="346"/>
      <c r="V380" s="346"/>
      <c r="W380" s="346"/>
      <c r="X380" s="346"/>
      <c r="Y380" s="346"/>
      <c r="Z380" s="346"/>
      <c r="AA380" s="346"/>
      <c r="AB380" s="346"/>
      <c r="AC380" s="346"/>
      <c r="AD380" s="346"/>
    </row>
    <row r="381" spans="19:30" x14ac:dyDescent="0.2">
      <c r="S381" s="346"/>
      <c r="T381" s="346"/>
      <c r="U381" s="346"/>
      <c r="V381" s="346"/>
      <c r="W381" s="346"/>
      <c r="X381" s="346"/>
      <c r="Y381" s="346"/>
      <c r="Z381" s="346"/>
      <c r="AA381" s="346"/>
      <c r="AB381" s="346"/>
      <c r="AC381" s="346"/>
      <c r="AD381" s="346"/>
    </row>
    <row r="382" spans="19:30" x14ac:dyDescent="0.2">
      <c r="S382" s="346"/>
      <c r="T382" s="346"/>
      <c r="U382" s="346"/>
      <c r="V382" s="346"/>
      <c r="W382" s="346"/>
      <c r="X382" s="346"/>
      <c r="Y382" s="346"/>
      <c r="Z382" s="346"/>
      <c r="AA382" s="346"/>
      <c r="AB382" s="346"/>
      <c r="AC382" s="346"/>
      <c r="AD382" s="346"/>
    </row>
    <row r="383" spans="19:30" x14ac:dyDescent="0.2">
      <c r="S383" s="346"/>
      <c r="T383" s="346"/>
      <c r="U383" s="346"/>
      <c r="V383" s="346"/>
      <c r="W383" s="346"/>
      <c r="X383" s="346"/>
      <c r="Y383" s="346"/>
      <c r="Z383" s="346"/>
      <c r="AA383" s="346"/>
      <c r="AB383" s="346"/>
      <c r="AC383" s="346"/>
      <c r="AD383" s="346"/>
    </row>
    <row r="384" spans="19:30" x14ac:dyDescent="0.2">
      <c r="S384" s="346"/>
      <c r="T384" s="346"/>
      <c r="U384" s="346"/>
      <c r="V384" s="346"/>
      <c r="W384" s="346"/>
      <c r="X384" s="346"/>
      <c r="Y384" s="346"/>
      <c r="Z384" s="346"/>
      <c r="AA384" s="346"/>
      <c r="AB384" s="346"/>
      <c r="AC384" s="346"/>
      <c r="AD384" s="346"/>
    </row>
    <row r="385" spans="19:30" x14ac:dyDescent="0.2">
      <c r="S385" s="346"/>
      <c r="T385" s="346"/>
      <c r="U385" s="346"/>
      <c r="V385" s="346"/>
      <c r="W385" s="346"/>
      <c r="X385" s="346"/>
      <c r="Y385" s="346"/>
      <c r="Z385" s="346"/>
      <c r="AA385" s="346"/>
      <c r="AB385" s="346"/>
      <c r="AC385" s="346"/>
      <c r="AD385" s="346"/>
    </row>
    <row r="386" spans="19:30" x14ac:dyDescent="0.2">
      <c r="S386" s="346"/>
      <c r="T386" s="346"/>
      <c r="U386" s="346"/>
      <c r="V386" s="346"/>
      <c r="W386" s="346"/>
      <c r="X386" s="346"/>
      <c r="Y386" s="346"/>
      <c r="Z386" s="346"/>
      <c r="AA386" s="346"/>
      <c r="AB386" s="346"/>
      <c r="AC386" s="346"/>
      <c r="AD386" s="346"/>
    </row>
    <row r="387" spans="19:30" x14ac:dyDescent="0.2">
      <c r="S387" s="346"/>
      <c r="T387" s="346"/>
      <c r="U387" s="346"/>
      <c r="V387" s="346"/>
      <c r="W387" s="346"/>
      <c r="X387" s="346"/>
      <c r="Y387" s="346"/>
      <c r="Z387" s="346"/>
      <c r="AA387" s="346"/>
      <c r="AB387" s="346"/>
      <c r="AC387" s="346"/>
      <c r="AD387" s="346"/>
    </row>
    <row r="388" spans="19:30" x14ac:dyDescent="0.2">
      <c r="S388" s="346"/>
      <c r="T388" s="346"/>
      <c r="U388" s="346"/>
      <c r="V388" s="346"/>
      <c r="W388" s="346"/>
      <c r="X388" s="346"/>
      <c r="Y388" s="346"/>
      <c r="Z388" s="346"/>
      <c r="AA388" s="346"/>
      <c r="AB388" s="346"/>
      <c r="AC388" s="346"/>
      <c r="AD388" s="346"/>
    </row>
    <row r="389" spans="19:30" x14ac:dyDescent="0.2">
      <c r="S389" s="346"/>
      <c r="T389" s="346"/>
      <c r="U389" s="346"/>
      <c r="V389" s="346"/>
      <c r="W389" s="346"/>
      <c r="X389" s="346"/>
      <c r="Y389" s="346"/>
      <c r="Z389" s="346"/>
      <c r="AA389" s="346"/>
      <c r="AB389" s="346"/>
      <c r="AC389" s="346"/>
      <c r="AD389" s="346"/>
    </row>
    <row r="390" spans="19:30" x14ac:dyDescent="0.2">
      <c r="S390" s="346"/>
      <c r="T390" s="346"/>
      <c r="U390" s="346"/>
      <c r="V390" s="346"/>
      <c r="W390" s="346"/>
      <c r="X390" s="346"/>
      <c r="Y390" s="346"/>
      <c r="Z390" s="346"/>
      <c r="AA390" s="346"/>
      <c r="AB390" s="346"/>
      <c r="AC390" s="346"/>
      <c r="AD390" s="346"/>
    </row>
    <row r="391" spans="19:30" x14ac:dyDescent="0.2">
      <c r="S391" s="346"/>
      <c r="T391" s="346"/>
      <c r="U391" s="346"/>
      <c r="V391" s="346"/>
      <c r="W391" s="346"/>
      <c r="X391" s="346"/>
      <c r="Y391" s="346"/>
      <c r="Z391" s="346"/>
      <c r="AA391" s="346"/>
      <c r="AB391" s="346"/>
      <c r="AC391" s="346"/>
      <c r="AD391" s="346"/>
    </row>
    <row r="392" spans="19:30" x14ac:dyDescent="0.2">
      <c r="S392" s="346"/>
      <c r="T392" s="346"/>
      <c r="U392" s="346"/>
      <c r="V392" s="346"/>
      <c r="W392" s="346"/>
      <c r="X392" s="346"/>
      <c r="Y392" s="346"/>
      <c r="Z392" s="346"/>
      <c r="AA392" s="346"/>
      <c r="AB392" s="346"/>
      <c r="AC392" s="346"/>
      <c r="AD392" s="346"/>
    </row>
    <row r="393" spans="19:30" x14ac:dyDescent="0.2">
      <c r="S393" s="346"/>
      <c r="T393" s="346"/>
      <c r="U393" s="346"/>
      <c r="V393" s="346"/>
      <c r="W393" s="346"/>
      <c r="X393" s="346"/>
      <c r="Y393" s="346"/>
      <c r="Z393" s="346"/>
      <c r="AA393" s="346"/>
      <c r="AB393" s="346"/>
      <c r="AC393" s="346"/>
      <c r="AD393" s="346"/>
    </row>
    <row r="394" spans="19:30" x14ac:dyDescent="0.2">
      <c r="S394" s="346"/>
      <c r="T394" s="346"/>
      <c r="U394" s="346"/>
      <c r="V394" s="346"/>
      <c r="W394" s="346"/>
      <c r="X394" s="346"/>
      <c r="Y394" s="346"/>
      <c r="Z394" s="346"/>
      <c r="AA394" s="346"/>
      <c r="AB394" s="346"/>
      <c r="AC394" s="346"/>
      <c r="AD394" s="346"/>
    </row>
    <row r="395" spans="19:30" x14ac:dyDescent="0.2">
      <c r="S395" s="346"/>
      <c r="T395" s="346"/>
      <c r="U395" s="346"/>
      <c r="V395" s="346"/>
      <c r="W395" s="346"/>
      <c r="X395" s="346"/>
      <c r="Y395" s="346"/>
      <c r="Z395" s="346"/>
      <c r="AA395" s="346"/>
      <c r="AB395" s="346"/>
      <c r="AC395" s="346"/>
      <c r="AD395" s="346"/>
    </row>
    <row r="396" spans="19:30" x14ac:dyDescent="0.2">
      <c r="S396" s="346"/>
      <c r="T396" s="346"/>
      <c r="U396" s="346"/>
      <c r="V396" s="346"/>
      <c r="W396" s="346"/>
      <c r="X396" s="346"/>
      <c r="Y396" s="346"/>
      <c r="Z396" s="346"/>
      <c r="AA396" s="346"/>
      <c r="AB396" s="346"/>
      <c r="AC396" s="346"/>
      <c r="AD396" s="346"/>
    </row>
    <row r="397" spans="19:30" x14ac:dyDescent="0.2">
      <c r="S397" s="346"/>
      <c r="T397" s="346"/>
      <c r="U397" s="346"/>
      <c r="V397" s="346"/>
      <c r="W397" s="346"/>
      <c r="X397" s="346"/>
      <c r="Y397" s="346"/>
      <c r="Z397" s="346"/>
      <c r="AA397" s="346"/>
      <c r="AB397" s="346"/>
      <c r="AC397" s="346"/>
      <c r="AD397" s="346"/>
    </row>
    <row r="398" spans="19:30" x14ac:dyDescent="0.2">
      <c r="S398" s="346"/>
      <c r="T398" s="346"/>
      <c r="U398" s="346"/>
      <c r="V398" s="346"/>
      <c r="W398" s="346"/>
      <c r="X398" s="346"/>
      <c r="Y398" s="346"/>
      <c r="Z398" s="346"/>
      <c r="AA398" s="346"/>
      <c r="AB398" s="346"/>
      <c r="AC398" s="346"/>
      <c r="AD398" s="346"/>
    </row>
    <row r="399" spans="19:30" x14ac:dyDescent="0.2">
      <c r="S399" s="346"/>
      <c r="T399" s="346"/>
      <c r="U399" s="346"/>
      <c r="V399" s="346"/>
      <c r="W399" s="346"/>
      <c r="X399" s="346"/>
      <c r="Y399" s="346"/>
      <c r="Z399" s="346"/>
      <c r="AA399" s="346"/>
      <c r="AB399" s="346"/>
      <c r="AC399" s="346"/>
      <c r="AD399" s="346"/>
    </row>
    <row r="400" spans="19:30" x14ac:dyDescent="0.2">
      <c r="S400" s="346"/>
      <c r="T400" s="346"/>
      <c r="U400" s="346"/>
      <c r="V400" s="346"/>
      <c r="W400" s="346"/>
      <c r="X400" s="346"/>
      <c r="Y400" s="346"/>
      <c r="Z400" s="346"/>
      <c r="AA400" s="346"/>
      <c r="AB400" s="346"/>
      <c r="AC400" s="346"/>
      <c r="AD400" s="346"/>
    </row>
    <row r="401" spans="19:30" x14ac:dyDescent="0.2">
      <c r="S401" s="346"/>
      <c r="T401" s="346"/>
      <c r="U401" s="346"/>
      <c r="V401" s="346"/>
      <c r="W401" s="346"/>
      <c r="X401" s="346"/>
      <c r="Y401" s="346"/>
      <c r="Z401" s="346"/>
      <c r="AA401" s="346"/>
      <c r="AB401" s="346"/>
      <c r="AC401" s="346"/>
      <c r="AD401" s="346"/>
    </row>
    <row r="402" spans="19:30" x14ac:dyDescent="0.2">
      <c r="S402" s="346"/>
      <c r="T402" s="346"/>
      <c r="U402" s="346"/>
      <c r="V402" s="346"/>
      <c r="W402" s="346"/>
      <c r="X402" s="346"/>
      <c r="Y402" s="346"/>
      <c r="Z402" s="346"/>
      <c r="AA402" s="346"/>
      <c r="AB402" s="346"/>
      <c r="AC402" s="346"/>
      <c r="AD402" s="346"/>
    </row>
    <row r="403" spans="19:30" x14ac:dyDescent="0.2">
      <c r="S403" s="346"/>
      <c r="T403" s="346"/>
      <c r="U403" s="346"/>
      <c r="V403" s="346"/>
      <c r="W403" s="346"/>
      <c r="X403" s="346"/>
      <c r="Y403" s="346"/>
      <c r="Z403" s="346"/>
      <c r="AA403" s="346"/>
      <c r="AB403" s="346"/>
      <c r="AC403" s="346"/>
      <c r="AD403" s="346"/>
    </row>
    <row r="404" spans="19:30" x14ac:dyDescent="0.2">
      <c r="S404" s="346"/>
      <c r="T404" s="346"/>
      <c r="U404" s="346"/>
      <c r="V404" s="346"/>
      <c r="W404" s="346"/>
      <c r="X404" s="346"/>
      <c r="Y404" s="346"/>
      <c r="Z404" s="346"/>
      <c r="AA404" s="346"/>
      <c r="AB404" s="346"/>
      <c r="AC404" s="346"/>
      <c r="AD404" s="346"/>
    </row>
    <row r="405" spans="19:30" x14ac:dyDescent="0.2">
      <c r="S405" s="346"/>
      <c r="T405" s="346"/>
      <c r="U405" s="346"/>
      <c r="V405" s="346"/>
      <c r="W405" s="346"/>
      <c r="X405" s="346"/>
      <c r="Y405" s="346"/>
      <c r="Z405" s="346"/>
      <c r="AA405" s="346"/>
      <c r="AB405" s="346"/>
      <c r="AC405" s="346"/>
      <c r="AD405" s="346"/>
    </row>
    <row r="406" spans="19:30" x14ac:dyDescent="0.2">
      <c r="S406" s="346"/>
      <c r="T406" s="346"/>
      <c r="U406" s="346"/>
      <c r="V406" s="346"/>
      <c r="W406" s="346"/>
      <c r="X406" s="346"/>
      <c r="Y406" s="346"/>
      <c r="Z406" s="346"/>
      <c r="AA406" s="346"/>
      <c r="AB406" s="346"/>
      <c r="AC406" s="346"/>
      <c r="AD406" s="346"/>
    </row>
    <row r="407" spans="19:30" x14ac:dyDescent="0.2">
      <c r="S407" s="346"/>
      <c r="T407" s="346"/>
      <c r="U407" s="346"/>
      <c r="V407" s="346"/>
      <c r="W407" s="346"/>
      <c r="X407" s="346"/>
      <c r="Y407" s="346"/>
      <c r="Z407" s="346"/>
      <c r="AA407" s="346"/>
      <c r="AB407" s="346"/>
      <c r="AC407" s="346"/>
      <c r="AD407" s="346"/>
    </row>
    <row r="408" spans="19:30" x14ac:dyDescent="0.2">
      <c r="S408" s="346"/>
      <c r="T408" s="346"/>
      <c r="U408" s="346"/>
      <c r="V408" s="346"/>
      <c r="W408" s="346"/>
      <c r="X408" s="346"/>
      <c r="Y408" s="346"/>
      <c r="Z408" s="346"/>
      <c r="AA408" s="346"/>
      <c r="AB408" s="346"/>
      <c r="AC408" s="346"/>
      <c r="AD408" s="346"/>
    </row>
    <row r="409" spans="19:30" x14ac:dyDescent="0.2">
      <c r="S409" s="346"/>
      <c r="T409" s="346"/>
      <c r="U409" s="346"/>
      <c r="V409" s="346"/>
      <c r="W409" s="346"/>
      <c r="X409" s="346"/>
      <c r="Y409" s="346"/>
      <c r="Z409" s="346"/>
      <c r="AA409" s="346"/>
      <c r="AB409" s="346"/>
      <c r="AC409" s="346"/>
      <c r="AD409" s="346"/>
    </row>
    <row r="410" spans="19:30" x14ac:dyDescent="0.2">
      <c r="S410" s="346"/>
      <c r="T410" s="346"/>
      <c r="U410" s="346"/>
      <c r="V410" s="346"/>
      <c r="W410" s="346"/>
      <c r="X410" s="346"/>
      <c r="Y410" s="346"/>
      <c r="Z410" s="346"/>
      <c r="AA410" s="346"/>
      <c r="AB410" s="346"/>
      <c r="AC410" s="346"/>
      <c r="AD410" s="346"/>
    </row>
    <row r="411" spans="19:30" x14ac:dyDescent="0.2">
      <c r="S411" s="346"/>
      <c r="T411" s="346"/>
      <c r="U411" s="346"/>
      <c r="V411" s="346"/>
      <c r="W411" s="346"/>
      <c r="X411" s="346"/>
      <c r="Y411" s="346"/>
      <c r="Z411" s="346"/>
      <c r="AA411" s="346"/>
      <c r="AB411" s="346"/>
      <c r="AC411" s="346"/>
      <c r="AD411" s="346"/>
    </row>
    <row r="412" spans="19:30" x14ac:dyDescent="0.2">
      <c r="S412" s="346"/>
      <c r="T412" s="346"/>
      <c r="U412" s="346"/>
      <c r="V412" s="346"/>
      <c r="W412" s="346"/>
      <c r="X412" s="346"/>
      <c r="Y412" s="346"/>
      <c r="Z412" s="346"/>
      <c r="AA412" s="346"/>
      <c r="AB412" s="346"/>
      <c r="AC412" s="346"/>
      <c r="AD412" s="346"/>
    </row>
    <row r="413" spans="19:30" x14ac:dyDescent="0.2">
      <c r="S413" s="346"/>
      <c r="T413" s="346"/>
      <c r="U413" s="346"/>
      <c r="V413" s="346"/>
      <c r="W413" s="346"/>
      <c r="X413" s="346"/>
      <c r="Y413" s="346"/>
      <c r="Z413" s="346"/>
      <c r="AA413" s="346"/>
      <c r="AB413" s="346"/>
      <c r="AC413" s="346"/>
      <c r="AD413" s="346"/>
    </row>
    <row r="414" spans="19:30" x14ac:dyDescent="0.2">
      <c r="S414" s="346"/>
      <c r="T414" s="346"/>
      <c r="U414" s="346"/>
      <c r="V414" s="346"/>
      <c r="W414" s="346"/>
      <c r="X414" s="346"/>
      <c r="Y414" s="346"/>
      <c r="Z414" s="346"/>
      <c r="AA414" s="346"/>
      <c r="AB414" s="346"/>
      <c r="AC414" s="346"/>
      <c r="AD414" s="346"/>
    </row>
    <row r="415" spans="19:30" x14ac:dyDescent="0.2">
      <c r="S415" s="346"/>
      <c r="T415" s="346"/>
      <c r="U415" s="346"/>
      <c r="V415" s="346"/>
      <c r="W415" s="346"/>
      <c r="X415" s="346"/>
      <c r="Y415" s="346"/>
      <c r="Z415" s="346"/>
      <c r="AA415" s="346"/>
      <c r="AB415" s="346"/>
      <c r="AC415" s="346"/>
      <c r="AD415" s="346"/>
    </row>
    <row r="416" spans="19:30" x14ac:dyDescent="0.2">
      <c r="S416" s="346"/>
      <c r="T416" s="346"/>
      <c r="U416" s="346"/>
      <c r="V416" s="346"/>
      <c r="W416" s="346"/>
      <c r="X416" s="346"/>
      <c r="Y416" s="346"/>
      <c r="Z416" s="346"/>
      <c r="AA416" s="346"/>
      <c r="AB416" s="346"/>
      <c r="AC416" s="346"/>
      <c r="AD416" s="346"/>
    </row>
    <row r="417" spans="19:30" x14ac:dyDescent="0.2">
      <c r="S417" s="346"/>
      <c r="T417" s="346"/>
      <c r="U417" s="346"/>
      <c r="V417" s="346"/>
      <c r="W417" s="346"/>
      <c r="X417" s="346"/>
      <c r="Y417" s="346"/>
      <c r="Z417" s="346"/>
      <c r="AA417" s="346"/>
      <c r="AB417" s="346"/>
      <c r="AC417" s="346"/>
      <c r="AD417" s="346"/>
    </row>
    <row r="418" spans="19:30" x14ac:dyDescent="0.2">
      <c r="S418" s="346"/>
      <c r="T418" s="346"/>
      <c r="U418" s="346"/>
      <c r="V418" s="346"/>
      <c r="W418" s="346"/>
      <c r="X418" s="346"/>
      <c r="Y418" s="346"/>
      <c r="Z418" s="346"/>
      <c r="AA418" s="346"/>
      <c r="AB418" s="346"/>
      <c r="AC418" s="346"/>
      <c r="AD418" s="346"/>
    </row>
    <row r="419" spans="19:30" x14ac:dyDescent="0.2">
      <c r="S419" s="346"/>
      <c r="T419" s="346"/>
      <c r="U419" s="346"/>
      <c r="V419" s="346"/>
      <c r="W419" s="346"/>
      <c r="X419" s="346"/>
      <c r="Y419" s="346"/>
      <c r="Z419" s="346"/>
      <c r="AA419" s="346"/>
      <c r="AB419" s="346"/>
      <c r="AC419" s="346"/>
      <c r="AD419" s="346"/>
    </row>
    <row r="420" spans="19:30" x14ac:dyDescent="0.2">
      <c r="S420" s="346"/>
      <c r="T420" s="346"/>
      <c r="U420" s="346"/>
      <c r="V420" s="346"/>
      <c r="W420" s="346"/>
      <c r="X420" s="346"/>
      <c r="Y420" s="346"/>
      <c r="Z420" s="346"/>
      <c r="AA420" s="346"/>
      <c r="AB420" s="346"/>
      <c r="AC420" s="346"/>
      <c r="AD420" s="346"/>
    </row>
    <row r="421" spans="19:30" x14ac:dyDescent="0.2">
      <c r="S421" s="346"/>
      <c r="T421" s="346"/>
      <c r="U421" s="346"/>
      <c r="V421" s="346"/>
      <c r="W421" s="346"/>
      <c r="X421" s="346"/>
      <c r="Y421" s="346"/>
      <c r="Z421" s="346"/>
      <c r="AA421" s="346"/>
      <c r="AB421" s="346"/>
      <c r="AC421" s="346"/>
      <c r="AD421" s="346"/>
    </row>
    <row r="422" spans="19:30" x14ac:dyDescent="0.2">
      <c r="S422" s="346"/>
      <c r="T422" s="346"/>
      <c r="U422" s="346"/>
      <c r="V422" s="346"/>
      <c r="W422" s="346"/>
      <c r="X422" s="346"/>
      <c r="Y422" s="346"/>
      <c r="Z422" s="346"/>
      <c r="AA422" s="346"/>
      <c r="AB422" s="346"/>
      <c r="AC422" s="346"/>
      <c r="AD422" s="346"/>
    </row>
    <row r="423" spans="19:30" x14ac:dyDescent="0.2">
      <c r="S423" s="346"/>
      <c r="T423" s="346"/>
      <c r="U423" s="346"/>
      <c r="V423" s="346"/>
      <c r="W423" s="346"/>
      <c r="X423" s="346"/>
      <c r="Y423" s="346"/>
      <c r="Z423" s="346"/>
      <c r="AA423" s="346"/>
      <c r="AB423" s="346"/>
      <c r="AC423" s="346"/>
      <c r="AD423" s="346"/>
    </row>
    <row r="424" spans="19:30" x14ac:dyDescent="0.2">
      <c r="S424" s="346"/>
      <c r="T424" s="346"/>
      <c r="U424" s="346"/>
      <c r="V424" s="346"/>
      <c r="W424" s="346"/>
      <c r="X424" s="346"/>
      <c r="Y424" s="346"/>
      <c r="Z424" s="346"/>
      <c r="AA424" s="346"/>
      <c r="AB424" s="346"/>
      <c r="AC424" s="346"/>
      <c r="AD424" s="346"/>
    </row>
    <row r="425" spans="19:30" x14ac:dyDescent="0.2">
      <c r="S425" s="346"/>
      <c r="T425" s="346"/>
      <c r="U425" s="346"/>
      <c r="V425" s="346"/>
      <c r="W425" s="346"/>
      <c r="X425" s="346"/>
      <c r="Y425" s="346"/>
      <c r="Z425" s="346"/>
      <c r="AA425" s="346"/>
      <c r="AB425" s="346"/>
      <c r="AC425" s="346"/>
      <c r="AD425" s="346"/>
    </row>
    <row r="426" spans="19:30" x14ac:dyDescent="0.2">
      <c r="S426" s="346"/>
      <c r="T426" s="346"/>
      <c r="U426" s="346"/>
      <c r="V426" s="346"/>
      <c r="W426" s="346"/>
      <c r="X426" s="346"/>
      <c r="Y426" s="346"/>
      <c r="Z426" s="346"/>
      <c r="AA426" s="346"/>
      <c r="AB426" s="346"/>
      <c r="AC426" s="346"/>
      <c r="AD426" s="346"/>
    </row>
    <row r="427" spans="19:30" x14ac:dyDescent="0.2">
      <c r="S427" s="346"/>
      <c r="T427" s="346"/>
      <c r="U427" s="346"/>
      <c r="V427" s="346"/>
      <c r="W427" s="346"/>
      <c r="X427" s="346"/>
      <c r="Y427" s="346"/>
      <c r="Z427" s="346"/>
      <c r="AA427" s="346"/>
      <c r="AB427" s="346"/>
      <c r="AC427" s="346"/>
      <c r="AD427" s="346"/>
    </row>
    <row r="428" spans="19:30" x14ac:dyDescent="0.2">
      <c r="S428" s="346"/>
      <c r="T428" s="346"/>
      <c r="U428" s="346"/>
      <c r="V428" s="346"/>
      <c r="W428" s="346"/>
      <c r="X428" s="346"/>
      <c r="Y428" s="346"/>
      <c r="Z428" s="346"/>
      <c r="AA428" s="346"/>
      <c r="AB428" s="346"/>
      <c r="AC428" s="346"/>
      <c r="AD428" s="346"/>
    </row>
    <row r="429" spans="19:30" x14ac:dyDescent="0.2">
      <c r="S429" s="346"/>
      <c r="T429" s="346"/>
      <c r="U429" s="346"/>
      <c r="V429" s="346"/>
      <c r="W429" s="346"/>
      <c r="X429" s="346"/>
      <c r="Y429" s="346"/>
      <c r="Z429" s="346"/>
      <c r="AA429" s="346"/>
      <c r="AB429" s="346"/>
      <c r="AC429" s="346"/>
      <c r="AD429" s="346"/>
    </row>
    <row r="430" spans="19:30" x14ac:dyDescent="0.2">
      <c r="S430" s="346"/>
      <c r="T430" s="346"/>
      <c r="U430" s="346"/>
      <c r="V430" s="346"/>
      <c r="W430" s="346"/>
      <c r="X430" s="346"/>
      <c r="Y430" s="346"/>
      <c r="Z430" s="346"/>
      <c r="AA430" s="346"/>
      <c r="AB430" s="346"/>
      <c r="AC430" s="346"/>
      <c r="AD430" s="346"/>
    </row>
    <row r="431" spans="19:30" x14ac:dyDescent="0.2">
      <c r="S431" s="346"/>
      <c r="T431" s="346"/>
      <c r="U431" s="346"/>
      <c r="V431" s="346"/>
      <c r="W431" s="346"/>
      <c r="X431" s="346"/>
      <c r="Y431" s="346"/>
      <c r="Z431" s="346"/>
      <c r="AA431" s="346"/>
      <c r="AB431" s="346"/>
      <c r="AC431" s="346"/>
      <c r="AD431" s="346"/>
    </row>
    <row r="432" spans="19:30" x14ac:dyDescent="0.2">
      <c r="S432" s="346"/>
      <c r="T432" s="346"/>
      <c r="U432" s="346"/>
      <c r="V432" s="346"/>
      <c r="W432" s="346"/>
      <c r="X432" s="346"/>
      <c r="Y432" s="346"/>
      <c r="Z432" s="346"/>
      <c r="AA432" s="346"/>
      <c r="AB432" s="346"/>
      <c r="AC432" s="346"/>
      <c r="AD432" s="346"/>
    </row>
    <row r="433" spans="19:30" x14ac:dyDescent="0.2">
      <c r="S433" s="346"/>
      <c r="T433" s="346"/>
      <c r="U433" s="346"/>
      <c r="V433" s="346"/>
      <c r="W433" s="346"/>
      <c r="X433" s="346"/>
      <c r="Y433" s="346"/>
      <c r="Z433" s="346"/>
      <c r="AA433" s="346"/>
      <c r="AB433" s="346"/>
      <c r="AC433" s="346"/>
      <c r="AD433" s="346"/>
    </row>
    <row r="434" spans="19:30" x14ac:dyDescent="0.2">
      <c r="S434" s="346"/>
      <c r="T434" s="346"/>
      <c r="U434" s="346"/>
      <c r="V434" s="346"/>
      <c r="W434" s="346"/>
      <c r="X434" s="346"/>
      <c r="Y434" s="346"/>
      <c r="Z434" s="346"/>
      <c r="AA434" s="346"/>
      <c r="AB434" s="346"/>
      <c r="AC434" s="346"/>
      <c r="AD434" s="346"/>
    </row>
    <row r="435" spans="19:30" x14ac:dyDescent="0.2">
      <c r="S435" s="346"/>
      <c r="T435" s="346"/>
      <c r="U435" s="346"/>
      <c r="V435" s="346"/>
      <c r="W435" s="346"/>
      <c r="X435" s="346"/>
      <c r="Y435" s="346"/>
      <c r="Z435" s="346"/>
      <c r="AA435" s="346"/>
      <c r="AB435" s="346"/>
      <c r="AC435" s="346"/>
      <c r="AD435" s="346"/>
    </row>
    <row r="436" spans="19:30" x14ac:dyDescent="0.2">
      <c r="S436" s="346"/>
      <c r="T436" s="346"/>
      <c r="U436" s="346"/>
      <c r="V436" s="346"/>
      <c r="W436" s="346"/>
      <c r="X436" s="346"/>
      <c r="Y436" s="346"/>
      <c r="Z436" s="346"/>
      <c r="AA436" s="346"/>
      <c r="AB436" s="346"/>
      <c r="AC436" s="346"/>
      <c r="AD436" s="346"/>
    </row>
    <row r="437" spans="19:30" x14ac:dyDescent="0.2">
      <c r="S437" s="346"/>
      <c r="T437" s="346"/>
      <c r="U437" s="346"/>
      <c r="V437" s="346"/>
      <c r="W437" s="346"/>
      <c r="X437" s="346"/>
      <c r="Y437" s="346"/>
      <c r="Z437" s="346"/>
      <c r="AA437" s="346"/>
      <c r="AB437" s="346"/>
      <c r="AC437" s="346"/>
      <c r="AD437" s="346"/>
    </row>
    <row r="438" spans="19:30" x14ac:dyDescent="0.2">
      <c r="S438" s="346"/>
      <c r="T438" s="346"/>
      <c r="U438" s="346"/>
      <c r="V438" s="346"/>
      <c r="W438" s="346"/>
      <c r="X438" s="346"/>
      <c r="Y438" s="346"/>
      <c r="Z438" s="346"/>
      <c r="AA438" s="346"/>
      <c r="AB438" s="346"/>
      <c r="AC438" s="346"/>
      <c r="AD438" s="346"/>
    </row>
    <row r="439" spans="19:30" x14ac:dyDescent="0.2">
      <c r="S439" s="346"/>
      <c r="T439" s="346"/>
      <c r="U439" s="346"/>
      <c r="V439" s="346"/>
      <c r="W439" s="346"/>
      <c r="X439" s="346"/>
      <c r="Y439" s="346"/>
      <c r="Z439" s="346"/>
      <c r="AA439" s="346"/>
      <c r="AB439" s="346"/>
      <c r="AC439" s="346"/>
      <c r="AD439" s="346"/>
    </row>
    <row r="440" spans="19:30" x14ac:dyDescent="0.2">
      <c r="S440" s="346"/>
      <c r="T440" s="346"/>
      <c r="U440" s="346"/>
      <c r="V440" s="346"/>
      <c r="W440" s="346"/>
      <c r="X440" s="346"/>
      <c r="Y440" s="346"/>
      <c r="Z440" s="346"/>
      <c r="AA440" s="346"/>
      <c r="AB440" s="346"/>
      <c r="AC440" s="346"/>
      <c r="AD440" s="346"/>
    </row>
    <row r="441" spans="19:30" x14ac:dyDescent="0.2">
      <c r="S441" s="346"/>
      <c r="T441" s="346"/>
      <c r="U441" s="346"/>
      <c r="V441" s="346"/>
      <c r="W441" s="346"/>
      <c r="X441" s="346"/>
      <c r="Y441" s="346"/>
      <c r="Z441" s="346"/>
      <c r="AA441" s="346"/>
      <c r="AB441" s="346"/>
      <c r="AC441" s="346"/>
      <c r="AD441" s="346"/>
    </row>
    <row r="442" spans="19:30" x14ac:dyDescent="0.2">
      <c r="S442" s="346"/>
      <c r="T442" s="346"/>
      <c r="U442" s="346"/>
      <c r="V442" s="346"/>
      <c r="W442" s="346"/>
      <c r="X442" s="346"/>
      <c r="Y442" s="346"/>
      <c r="Z442" s="346"/>
      <c r="AA442" s="346"/>
      <c r="AB442" s="346"/>
      <c r="AC442" s="346"/>
      <c r="AD442" s="346"/>
    </row>
    <row r="443" spans="19:30" x14ac:dyDescent="0.2">
      <c r="S443" s="346"/>
      <c r="T443" s="346"/>
      <c r="U443" s="346"/>
      <c r="V443" s="346"/>
      <c r="W443" s="346"/>
      <c r="X443" s="346"/>
      <c r="Y443" s="346"/>
      <c r="Z443" s="346"/>
      <c r="AA443" s="346"/>
      <c r="AB443" s="346"/>
      <c r="AC443" s="346"/>
      <c r="AD443" s="346"/>
    </row>
    <row r="444" spans="19:30" x14ac:dyDescent="0.2">
      <c r="S444" s="346"/>
      <c r="T444" s="346"/>
      <c r="U444" s="346"/>
      <c r="V444" s="346"/>
      <c r="W444" s="346"/>
      <c r="X444" s="346"/>
      <c r="Y444" s="346"/>
      <c r="Z444" s="346"/>
      <c r="AA444" s="346"/>
      <c r="AB444" s="346"/>
      <c r="AC444" s="346"/>
      <c r="AD444" s="346"/>
    </row>
    <row r="445" spans="19:30" x14ac:dyDescent="0.2">
      <c r="S445" s="346"/>
      <c r="T445" s="346"/>
      <c r="U445" s="346"/>
      <c r="V445" s="346"/>
      <c r="W445" s="346"/>
      <c r="X445" s="346"/>
      <c r="Y445" s="346"/>
      <c r="Z445" s="346"/>
      <c r="AA445" s="346"/>
      <c r="AB445" s="346"/>
      <c r="AC445" s="346"/>
      <c r="AD445" s="346"/>
    </row>
    <row r="446" spans="19:30" x14ac:dyDescent="0.2">
      <c r="S446" s="346"/>
      <c r="T446" s="346"/>
      <c r="U446" s="346"/>
      <c r="V446" s="346"/>
      <c r="W446" s="346"/>
      <c r="X446" s="346"/>
      <c r="Y446" s="346"/>
      <c r="Z446" s="346"/>
      <c r="AA446" s="346"/>
      <c r="AB446" s="346"/>
      <c r="AC446" s="346"/>
      <c r="AD446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0">
    <pageSetUpPr fitToPage="1"/>
  </sheetPr>
  <dimension ref="A1:AU62"/>
  <sheetViews>
    <sheetView showGridLines="0" zoomScaleNormal="100" workbookViewId="0">
      <selection activeCell="AY30" sqref="AY30"/>
    </sheetView>
  </sheetViews>
  <sheetFormatPr baseColWidth="10" defaultRowHeight="12.75" x14ac:dyDescent="0.2"/>
  <cols>
    <col min="1" max="1" width="32.28515625" bestFit="1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38.14062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11.42578125" style="281" hidden="1" customWidth="1"/>
    <col min="32" max="39" width="11.42578125" hidden="1" customWidth="1"/>
    <col min="40" max="43" width="0" hidden="1" customWidth="1"/>
    <col min="44" max="47" width="0" style="298" hidden="1" customWidth="1"/>
  </cols>
  <sheetData>
    <row r="1" spans="1:47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7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7" s="184" customFormat="1" ht="15.75" x14ac:dyDescent="0.25">
      <c r="A3" s="193" t="s">
        <v>115</v>
      </c>
      <c r="B3" s="286" t="str">
        <f>'12'!B4</f>
        <v>Dezember</v>
      </c>
      <c r="C3" s="288"/>
      <c r="D3" s="283" t="s">
        <v>112</v>
      </c>
      <c r="E3" s="221"/>
      <c r="F3" s="221">
        <f>'12'!P4</f>
        <v>144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86.399999999999991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</row>
    <row r="4" spans="1:47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7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7" ht="15" x14ac:dyDescent="0.25">
      <c r="A6" s="394">
        <v>45627</v>
      </c>
      <c r="B6" s="381"/>
      <c r="C6" s="381"/>
      <c r="D6" s="382"/>
      <c r="E6" s="383"/>
      <c r="F6" s="384"/>
      <c r="G6" s="382"/>
      <c r="H6" s="385"/>
      <c r="I6" s="381"/>
      <c r="J6" s="382"/>
      <c r="K6" s="386"/>
      <c r="L6" s="386"/>
      <c r="M6" s="386"/>
      <c r="N6" s="387"/>
      <c r="O6" s="388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47" ht="15" x14ac:dyDescent="0.25">
      <c r="A7" s="338">
        <v>45628</v>
      </c>
      <c r="B7" s="312"/>
      <c r="C7" s="312"/>
      <c r="D7" s="339">
        <f t="shared" ref="D7:D35" si="10">AC7</f>
        <v>0</v>
      </c>
      <c r="E7" s="340"/>
      <c r="F7" s="311"/>
      <c r="G7" s="339">
        <f t="shared" ref="G7:G35" si="11">AD7</f>
        <v>0</v>
      </c>
      <c r="H7" s="341"/>
      <c r="I7" s="312"/>
      <c r="J7" s="339">
        <f t="shared" ref="J7:J35" si="12">AE7</f>
        <v>0</v>
      </c>
      <c r="K7" s="342"/>
      <c r="L7" s="342"/>
      <c r="M7" s="342"/>
      <c r="N7" s="343">
        <f t="shared" ref="N7:N35" si="13">AL7</f>
        <v>0</v>
      </c>
      <c r="O7" s="344"/>
      <c r="P7" s="301"/>
      <c r="Q7" s="298"/>
      <c r="R7" s="298"/>
      <c r="S7" s="298"/>
      <c r="T7" s="354">
        <f t="shared" ref="T7:U37" si="14">TIME(INT(B7),(B7-INT(B7))*100,0)</f>
        <v>0</v>
      </c>
      <c r="U7" s="354">
        <f t="shared" si="14"/>
        <v>0</v>
      </c>
      <c r="V7" s="354">
        <f>U7-T7</f>
        <v>0</v>
      </c>
      <c r="W7" s="355">
        <f t="shared" ref="W7:X37" si="15">TIME(INT(E7),(E7-INT(E7))*100,0)</f>
        <v>0</v>
      </c>
      <c r="X7" s="355">
        <f t="shared" si="15"/>
        <v>0</v>
      </c>
      <c r="Y7" s="355">
        <f>X7-W7</f>
        <v>0</v>
      </c>
      <c r="Z7" s="303">
        <f t="shared" ref="Z7:AA37" si="16">TIME(INT(H7),(H7-INT(H7))*100,0)</f>
        <v>0</v>
      </c>
      <c r="AA7" s="303">
        <f t="shared" si="16"/>
        <v>0</v>
      </c>
      <c r="AB7" s="303">
        <f>AA7-Z7</f>
        <v>0</v>
      </c>
      <c r="AC7" s="302">
        <f t="shared" ref="AC7:AC37" si="17">HOUR(V7)+MINUTE(V7)/100</f>
        <v>0</v>
      </c>
      <c r="AD7" s="302">
        <f t="shared" ref="AD7:AD37" si="18">HOUR(Y7)+MINUTE(Y7)/100</f>
        <v>0</v>
      </c>
      <c r="AE7" s="304">
        <f>HOUR(AB7)+MINUTE(AB7)/100</f>
        <v>0</v>
      </c>
      <c r="AF7" s="364">
        <f t="shared" ref="AF7:AF37" si="19">SUM(AC7:AE7)</f>
        <v>0</v>
      </c>
      <c r="AG7" s="359">
        <f t="shared" ref="AG7:AG37" si="20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7" ht="15" x14ac:dyDescent="0.25">
      <c r="A8" s="338">
        <v>45629</v>
      </c>
      <c r="B8" s="312"/>
      <c r="C8" s="312"/>
      <c r="D8" s="339">
        <f t="shared" si="10"/>
        <v>0</v>
      </c>
      <c r="E8" s="340"/>
      <c r="F8" s="311"/>
      <c r="G8" s="339">
        <f t="shared" si="11"/>
        <v>0</v>
      </c>
      <c r="H8" s="341"/>
      <c r="I8" s="312"/>
      <c r="J8" s="339">
        <f t="shared" si="12"/>
        <v>0</v>
      </c>
      <c r="K8" s="342"/>
      <c r="L8" s="342"/>
      <c r="M8" s="342"/>
      <c r="N8" s="343">
        <f t="shared" si="13"/>
        <v>0</v>
      </c>
      <c r="O8" s="344"/>
      <c r="P8" s="298"/>
      <c r="Q8" s="298"/>
      <c r="R8" s="298"/>
      <c r="S8" s="298"/>
      <c r="T8" s="354">
        <f t="shared" si="14"/>
        <v>0</v>
      </c>
      <c r="U8" s="354">
        <f t="shared" si="14"/>
        <v>0</v>
      </c>
      <c r="V8" s="354">
        <f t="shared" ref="V8:V37" si="21">U8-T8</f>
        <v>0</v>
      </c>
      <c r="W8" s="355">
        <f t="shared" si="15"/>
        <v>0</v>
      </c>
      <c r="X8" s="355">
        <f t="shared" si="15"/>
        <v>0</v>
      </c>
      <c r="Y8" s="355">
        <f t="shared" ref="Y8:Y37" si="22">X8-W8</f>
        <v>0</v>
      </c>
      <c r="Z8" s="303">
        <f t="shared" si="16"/>
        <v>0</v>
      </c>
      <c r="AA8" s="303">
        <f t="shared" si="16"/>
        <v>0</v>
      </c>
      <c r="AB8" s="303">
        <f t="shared" ref="AB8:AB37" si="23">AA8-Z8</f>
        <v>0</v>
      </c>
      <c r="AC8" s="302">
        <f t="shared" si="17"/>
        <v>0</v>
      </c>
      <c r="AD8" s="302">
        <f t="shared" si="18"/>
        <v>0</v>
      </c>
      <c r="AE8" s="304">
        <f t="shared" ref="AE8:AE37" si="24">HOUR(AB8)+MINUTE(AB8)/100</f>
        <v>0</v>
      </c>
      <c r="AF8" s="364">
        <f t="shared" si="19"/>
        <v>0</v>
      </c>
      <c r="AG8" s="359">
        <f t="shared" si="20"/>
        <v>0</v>
      </c>
      <c r="AH8" s="359">
        <f t="shared" ref="AH8:AH37" si="25">(AF8-AG8)*100</f>
        <v>0</v>
      </c>
      <c r="AI8" s="298">
        <f t="shared" ref="AI8:AI37" si="26">INT(AH8/60)</f>
        <v>0</v>
      </c>
      <c r="AJ8" s="359">
        <f t="shared" ref="AJ8:AJ37" si="27">AG8+AI8</f>
        <v>0</v>
      </c>
      <c r="AK8" s="298">
        <f t="shared" ref="AK8:AK37" si="28">AH8-AI8*60</f>
        <v>0</v>
      </c>
      <c r="AL8" s="298">
        <f t="shared" ref="AL8:AL37" si="29">AJ8+AK8/100</f>
        <v>0</v>
      </c>
      <c r="AM8" s="298"/>
      <c r="AN8" s="298"/>
      <c r="AO8" s="298"/>
      <c r="AP8" s="298"/>
      <c r="AQ8" s="298"/>
    </row>
    <row r="9" spans="1:47" ht="15" x14ac:dyDescent="0.25">
      <c r="A9" s="338">
        <v>45630</v>
      </c>
      <c r="B9" s="312"/>
      <c r="C9" s="312"/>
      <c r="D9" s="339">
        <f t="shared" si="10"/>
        <v>0</v>
      </c>
      <c r="E9" s="340"/>
      <c r="F9" s="311"/>
      <c r="G9" s="339">
        <f t="shared" si="11"/>
        <v>0</v>
      </c>
      <c r="H9" s="341"/>
      <c r="I9" s="312"/>
      <c r="J9" s="339">
        <f t="shared" si="12"/>
        <v>0</v>
      </c>
      <c r="K9" s="342"/>
      <c r="L9" s="342"/>
      <c r="M9" s="342"/>
      <c r="N9" s="343">
        <f t="shared" si="13"/>
        <v>0</v>
      </c>
      <c r="O9" s="344"/>
      <c r="P9" s="298"/>
      <c r="Q9" s="298"/>
      <c r="R9" s="298"/>
      <c r="S9" s="298"/>
      <c r="T9" s="354">
        <f t="shared" si="14"/>
        <v>0</v>
      </c>
      <c r="U9" s="354">
        <f t="shared" si="14"/>
        <v>0</v>
      </c>
      <c r="V9" s="354">
        <f t="shared" si="21"/>
        <v>0</v>
      </c>
      <c r="W9" s="355">
        <f t="shared" si="15"/>
        <v>0</v>
      </c>
      <c r="X9" s="355">
        <f t="shared" si="15"/>
        <v>0</v>
      </c>
      <c r="Y9" s="355">
        <f t="shared" si="22"/>
        <v>0</v>
      </c>
      <c r="Z9" s="303">
        <f t="shared" si="16"/>
        <v>0</v>
      </c>
      <c r="AA9" s="303">
        <f t="shared" si="16"/>
        <v>0</v>
      </c>
      <c r="AB9" s="303">
        <f t="shared" si="23"/>
        <v>0</v>
      </c>
      <c r="AC9" s="302">
        <f t="shared" si="17"/>
        <v>0</v>
      </c>
      <c r="AD9" s="302">
        <f t="shared" si="18"/>
        <v>0</v>
      </c>
      <c r="AE9" s="304">
        <f t="shared" si="24"/>
        <v>0</v>
      </c>
      <c r="AF9" s="364">
        <f>SUM(AC9:AE9)</f>
        <v>0</v>
      </c>
      <c r="AG9" s="359">
        <f>INT(AF9)</f>
        <v>0</v>
      </c>
      <c r="AH9" s="359">
        <f t="shared" si="25"/>
        <v>0</v>
      </c>
      <c r="AI9" s="298">
        <f t="shared" si="26"/>
        <v>0</v>
      </c>
      <c r="AJ9" s="359">
        <f t="shared" si="27"/>
        <v>0</v>
      </c>
      <c r="AK9" s="298">
        <f t="shared" si="28"/>
        <v>0</v>
      </c>
      <c r="AL9" s="298">
        <f t="shared" si="29"/>
        <v>0</v>
      </c>
      <c r="AM9" s="298"/>
      <c r="AN9" s="298"/>
      <c r="AO9" s="298"/>
      <c r="AP9" s="298"/>
      <c r="AQ9" s="298"/>
    </row>
    <row r="10" spans="1:47" ht="15" x14ac:dyDescent="0.25">
      <c r="A10" s="338">
        <v>45631</v>
      </c>
      <c r="B10" s="312"/>
      <c r="C10" s="312"/>
      <c r="D10" s="339">
        <f t="shared" si="10"/>
        <v>0</v>
      </c>
      <c r="E10" s="340"/>
      <c r="F10" s="311"/>
      <c r="G10" s="339">
        <f t="shared" si="11"/>
        <v>0</v>
      </c>
      <c r="H10" s="341"/>
      <c r="I10" s="312"/>
      <c r="J10" s="339">
        <f t="shared" si="12"/>
        <v>0</v>
      </c>
      <c r="K10" s="342"/>
      <c r="L10" s="342"/>
      <c r="M10" s="342"/>
      <c r="N10" s="343">
        <f t="shared" si="13"/>
        <v>0</v>
      </c>
      <c r="O10" s="344"/>
      <c r="P10" s="298"/>
      <c r="Q10" s="298"/>
      <c r="R10" s="298"/>
      <c r="S10" s="298"/>
      <c r="T10" s="354">
        <f t="shared" si="14"/>
        <v>0</v>
      </c>
      <c r="U10" s="354">
        <f t="shared" si="14"/>
        <v>0</v>
      </c>
      <c r="V10" s="354">
        <f t="shared" si="21"/>
        <v>0</v>
      </c>
      <c r="W10" s="355">
        <f t="shared" si="15"/>
        <v>0</v>
      </c>
      <c r="X10" s="355">
        <f t="shared" si="15"/>
        <v>0</v>
      </c>
      <c r="Y10" s="355">
        <f t="shared" si="22"/>
        <v>0</v>
      </c>
      <c r="Z10" s="303">
        <f t="shared" si="16"/>
        <v>0</v>
      </c>
      <c r="AA10" s="303">
        <f t="shared" si="16"/>
        <v>0</v>
      </c>
      <c r="AB10" s="303">
        <f t="shared" si="23"/>
        <v>0</v>
      </c>
      <c r="AC10" s="302">
        <f t="shared" si="17"/>
        <v>0</v>
      </c>
      <c r="AD10" s="302">
        <f t="shared" si="18"/>
        <v>0</v>
      </c>
      <c r="AE10" s="304">
        <f t="shared" si="24"/>
        <v>0</v>
      </c>
      <c r="AF10" s="364">
        <f t="shared" si="19"/>
        <v>0</v>
      </c>
      <c r="AG10" s="359">
        <f t="shared" si="20"/>
        <v>0</v>
      </c>
      <c r="AH10" s="359">
        <f t="shared" si="25"/>
        <v>0</v>
      </c>
      <c r="AI10" s="298">
        <f t="shared" si="26"/>
        <v>0</v>
      </c>
      <c r="AJ10" s="359">
        <f t="shared" si="27"/>
        <v>0</v>
      </c>
      <c r="AK10" s="298">
        <f t="shared" si="28"/>
        <v>0</v>
      </c>
      <c r="AL10" s="298">
        <f t="shared" si="29"/>
        <v>0</v>
      </c>
      <c r="AM10" s="298"/>
      <c r="AN10" s="298"/>
      <c r="AO10" s="298"/>
      <c r="AP10" s="298"/>
      <c r="AQ10" s="298"/>
    </row>
    <row r="11" spans="1:47" ht="15" x14ac:dyDescent="0.25">
      <c r="A11" s="338">
        <v>45632</v>
      </c>
      <c r="B11" s="312"/>
      <c r="C11" s="312"/>
      <c r="D11" s="339">
        <f t="shared" si="10"/>
        <v>0</v>
      </c>
      <c r="E11" s="340"/>
      <c r="F11" s="311"/>
      <c r="G11" s="339">
        <f t="shared" si="11"/>
        <v>0</v>
      </c>
      <c r="H11" s="341"/>
      <c r="I11" s="312"/>
      <c r="J11" s="339">
        <f t="shared" si="12"/>
        <v>0</v>
      </c>
      <c r="K11" s="342"/>
      <c r="L11" s="342"/>
      <c r="M11" s="342"/>
      <c r="N11" s="343">
        <f t="shared" si="13"/>
        <v>0</v>
      </c>
      <c r="O11" s="344"/>
      <c r="P11" s="298"/>
      <c r="Q11" s="298"/>
      <c r="R11" s="298"/>
      <c r="S11" s="298"/>
      <c r="T11" s="354">
        <f t="shared" si="14"/>
        <v>0</v>
      </c>
      <c r="U11" s="354">
        <f t="shared" si="14"/>
        <v>0</v>
      </c>
      <c r="V11" s="354">
        <f t="shared" si="21"/>
        <v>0</v>
      </c>
      <c r="W11" s="355">
        <f t="shared" si="15"/>
        <v>0</v>
      </c>
      <c r="X11" s="355">
        <f t="shared" si="15"/>
        <v>0</v>
      </c>
      <c r="Y11" s="355">
        <f t="shared" si="22"/>
        <v>0</v>
      </c>
      <c r="Z11" s="303">
        <f t="shared" si="16"/>
        <v>0</v>
      </c>
      <c r="AA11" s="303">
        <f t="shared" si="16"/>
        <v>0</v>
      </c>
      <c r="AB11" s="303">
        <f t="shared" si="23"/>
        <v>0</v>
      </c>
      <c r="AC11" s="302">
        <f t="shared" si="17"/>
        <v>0</v>
      </c>
      <c r="AD11" s="302">
        <f t="shared" si="18"/>
        <v>0</v>
      </c>
      <c r="AE11" s="304">
        <f t="shared" si="24"/>
        <v>0</v>
      </c>
      <c r="AF11" s="364">
        <f t="shared" si="19"/>
        <v>0</v>
      </c>
      <c r="AG11" s="359">
        <f t="shared" si="20"/>
        <v>0</v>
      </c>
      <c r="AH11" s="359">
        <f t="shared" si="25"/>
        <v>0</v>
      </c>
      <c r="AI11" s="298">
        <f t="shared" si="26"/>
        <v>0</v>
      </c>
      <c r="AJ11" s="359">
        <f t="shared" si="27"/>
        <v>0</v>
      </c>
      <c r="AK11" s="298">
        <f t="shared" si="28"/>
        <v>0</v>
      </c>
      <c r="AL11" s="298">
        <f t="shared" si="29"/>
        <v>0</v>
      </c>
      <c r="AM11" s="298"/>
      <c r="AN11" s="298"/>
      <c r="AO11" s="298"/>
      <c r="AP11" s="298"/>
      <c r="AQ11" s="298"/>
    </row>
    <row r="12" spans="1:47" s="170" customFormat="1" ht="13.5" customHeight="1" x14ac:dyDescent="0.25">
      <c r="A12" s="394">
        <v>45633</v>
      </c>
      <c r="B12" s="381"/>
      <c r="C12" s="381"/>
      <c r="D12" s="382"/>
      <c r="E12" s="383"/>
      <c r="F12" s="384"/>
      <c r="G12" s="382"/>
      <c r="H12" s="385"/>
      <c r="I12" s="381"/>
      <c r="J12" s="382"/>
      <c r="K12" s="386"/>
      <c r="L12" s="386"/>
      <c r="M12" s="386"/>
      <c r="N12" s="387"/>
      <c r="O12" s="388"/>
      <c r="P12" s="305"/>
      <c r="Q12" s="305"/>
      <c r="R12" s="305"/>
      <c r="S12" s="305"/>
      <c r="T12" s="354">
        <f t="shared" si="14"/>
        <v>0</v>
      </c>
      <c r="U12" s="354">
        <f t="shared" si="14"/>
        <v>0</v>
      </c>
      <c r="V12" s="354">
        <f t="shared" si="21"/>
        <v>0</v>
      </c>
      <c r="W12" s="355">
        <f t="shared" si="15"/>
        <v>0</v>
      </c>
      <c r="X12" s="355">
        <f t="shared" si="15"/>
        <v>0</v>
      </c>
      <c r="Y12" s="355">
        <f t="shared" si="22"/>
        <v>0</v>
      </c>
      <c r="Z12" s="303">
        <f t="shared" si="16"/>
        <v>0</v>
      </c>
      <c r="AA12" s="303">
        <f t="shared" si="16"/>
        <v>0</v>
      </c>
      <c r="AB12" s="303">
        <f t="shared" si="23"/>
        <v>0</v>
      </c>
      <c r="AC12" s="302">
        <f t="shared" si="17"/>
        <v>0</v>
      </c>
      <c r="AD12" s="302">
        <f t="shared" si="18"/>
        <v>0</v>
      </c>
      <c r="AE12" s="304">
        <f t="shared" si="24"/>
        <v>0</v>
      </c>
      <c r="AF12" s="364">
        <f t="shared" si="19"/>
        <v>0</v>
      </c>
      <c r="AG12" s="359">
        <f t="shared" si="20"/>
        <v>0</v>
      </c>
      <c r="AH12" s="359">
        <f t="shared" si="25"/>
        <v>0</v>
      </c>
      <c r="AI12" s="298">
        <f t="shared" si="26"/>
        <v>0</v>
      </c>
      <c r="AJ12" s="359">
        <f t="shared" si="27"/>
        <v>0</v>
      </c>
      <c r="AK12" s="298">
        <f t="shared" si="28"/>
        <v>0</v>
      </c>
      <c r="AL12" s="298">
        <f t="shared" si="29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</row>
    <row r="13" spans="1:47" ht="15" x14ac:dyDescent="0.25">
      <c r="A13" s="394">
        <v>45634</v>
      </c>
      <c r="B13" s="381"/>
      <c r="C13" s="381"/>
      <c r="D13" s="382"/>
      <c r="E13" s="383"/>
      <c r="F13" s="384"/>
      <c r="G13" s="382"/>
      <c r="H13" s="385"/>
      <c r="I13" s="381"/>
      <c r="J13" s="382"/>
      <c r="K13" s="386"/>
      <c r="L13" s="386"/>
      <c r="M13" s="386"/>
      <c r="N13" s="387"/>
      <c r="O13" s="388"/>
      <c r="P13" s="298"/>
      <c r="Q13" s="298"/>
      <c r="R13" s="298"/>
      <c r="S13" s="298"/>
      <c r="T13" s="354">
        <f t="shared" si="14"/>
        <v>0</v>
      </c>
      <c r="U13" s="354">
        <f t="shared" si="14"/>
        <v>0</v>
      </c>
      <c r="V13" s="354">
        <f t="shared" si="21"/>
        <v>0</v>
      </c>
      <c r="W13" s="355">
        <f t="shared" si="15"/>
        <v>0</v>
      </c>
      <c r="X13" s="355">
        <f t="shared" si="15"/>
        <v>0</v>
      </c>
      <c r="Y13" s="355">
        <f t="shared" si="22"/>
        <v>0</v>
      </c>
      <c r="Z13" s="303">
        <f t="shared" si="16"/>
        <v>0</v>
      </c>
      <c r="AA13" s="303">
        <f t="shared" si="16"/>
        <v>0</v>
      </c>
      <c r="AB13" s="303">
        <f t="shared" si="23"/>
        <v>0</v>
      </c>
      <c r="AC13" s="302">
        <f t="shared" si="17"/>
        <v>0</v>
      </c>
      <c r="AD13" s="302">
        <f t="shared" si="18"/>
        <v>0</v>
      </c>
      <c r="AE13" s="304">
        <f t="shared" si="24"/>
        <v>0</v>
      </c>
      <c r="AF13" s="364">
        <f t="shared" si="19"/>
        <v>0</v>
      </c>
      <c r="AG13" s="359">
        <f t="shared" si="20"/>
        <v>0</v>
      </c>
      <c r="AH13" s="359">
        <f t="shared" si="25"/>
        <v>0</v>
      </c>
      <c r="AI13" s="298">
        <f t="shared" si="26"/>
        <v>0</v>
      </c>
      <c r="AJ13" s="359">
        <f t="shared" si="27"/>
        <v>0</v>
      </c>
      <c r="AK13" s="298">
        <f t="shared" si="28"/>
        <v>0</v>
      </c>
      <c r="AL13" s="298">
        <f t="shared" si="29"/>
        <v>0</v>
      </c>
      <c r="AM13" s="298"/>
      <c r="AN13" s="298"/>
      <c r="AO13" s="298"/>
      <c r="AP13" s="298"/>
      <c r="AQ13" s="298"/>
    </row>
    <row r="14" spans="1:47" ht="15" x14ac:dyDescent="0.25">
      <c r="A14" s="338">
        <v>45635</v>
      </c>
      <c r="B14" s="312"/>
      <c r="C14" s="312"/>
      <c r="D14" s="339">
        <f t="shared" si="10"/>
        <v>0</v>
      </c>
      <c r="E14" s="340"/>
      <c r="F14" s="311"/>
      <c r="G14" s="339">
        <f t="shared" si="11"/>
        <v>0</v>
      </c>
      <c r="H14" s="341"/>
      <c r="I14" s="312"/>
      <c r="J14" s="339">
        <f t="shared" si="12"/>
        <v>0</v>
      </c>
      <c r="K14" s="342"/>
      <c r="L14" s="342"/>
      <c r="M14" s="342"/>
      <c r="N14" s="343">
        <f t="shared" si="13"/>
        <v>0</v>
      </c>
      <c r="O14" s="344"/>
      <c r="P14" s="298"/>
      <c r="Q14" s="298"/>
      <c r="R14" s="298"/>
      <c r="S14" s="298"/>
      <c r="T14" s="354">
        <f t="shared" si="14"/>
        <v>0</v>
      </c>
      <c r="U14" s="354">
        <f t="shared" si="14"/>
        <v>0</v>
      </c>
      <c r="V14" s="354">
        <f t="shared" si="21"/>
        <v>0</v>
      </c>
      <c r="W14" s="355">
        <f t="shared" si="15"/>
        <v>0</v>
      </c>
      <c r="X14" s="355">
        <f t="shared" si="15"/>
        <v>0</v>
      </c>
      <c r="Y14" s="355">
        <f t="shared" si="22"/>
        <v>0</v>
      </c>
      <c r="Z14" s="303">
        <f t="shared" si="16"/>
        <v>0</v>
      </c>
      <c r="AA14" s="303">
        <f t="shared" si="16"/>
        <v>0</v>
      </c>
      <c r="AB14" s="303">
        <f t="shared" si="23"/>
        <v>0</v>
      </c>
      <c r="AC14" s="302">
        <f t="shared" si="17"/>
        <v>0</v>
      </c>
      <c r="AD14" s="302">
        <f t="shared" si="18"/>
        <v>0</v>
      </c>
      <c r="AE14" s="304">
        <f t="shared" si="24"/>
        <v>0</v>
      </c>
      <c r="AF14" s="364">
        <f t="shared" si="19"/>
        <v>0</v>
      </c>
      <c r="AG14" s="359">
        <f t="shared" si="20"/>
        <v>0</v>
      </c>
      <c r="AH14" s="359">
        <f t="shared" si="25"/>
        <v>0</v>
      </c>
      <c r="AI14" s="298">
        <f t="shared" si="26"/>
        <v>0</v>
      </c>
      <c r="AJ14" s="359">
        <f t="shared" si="27"/>
        <v>0</v>
      </c>
      <c r="AK14" s="298">
        <f t="shared" si="28"/>
        <v>0</v>
      </c>
      <c r="AL14" s="298">
        <f t="shared" si="29"/>
        <v>0</v>
      </c>
      <c r="AM14" s="298"/>
      <c r="AN14" s="298"/>
      <c r="AO14" s="298"/>
      <c r="AP14" s="298"/>
      <c r="AQ14" s="298"/>
    </row>
    <row r="15" spans="1:47" ht="15" x14ac:dyDescent="0.25">
      <c r="A15" s="338">
        <v>45636</v>
      </c>
      <c r="B15" s="312"/>
      <c r="C15" s="312"/>
      <c r="D15" s="339">
        <f t="shared" si="10"/>
        <v>0</v>
      </c>
      <c r="E15" s="340"/>
      <c r="F15" s="311"/>
      <c r="G15" s="339">
        <f t="shared" si="11"/>
        <v>0</v>
      </c>
      <c r="H15" s="341"/>
      <c r="I15" s="312"/>
      <c r="J15" s="339">
        <f t="shared" si="12"/>
        <v>0</v>
      </c>
      <c r="K15" s="342"/>
      <c r="L15" s="342"/>
      <c r="M15" s="342"/>
      <c r="N15" s="343">
        <f t="shared" si="13"/>
        <v>0</v>
      </c>
      <c r="O15" s="344"/>
      <c r="P15" s="298"/>
      <c r="Q15" s="298"/>
      <c r="R15" s="298"/>
      <c r="S15" s="298"/>
      <c r="T15" s="354">
        <f t="shared" si="14"/>
        <v>0</v>
      </c>
      <c r="U15" s="354">
        <f t="shared" si="14"/>
        <v>0</v>
      </c>
      <c r="V15" s="354">
        <f t="shared" si="21"/>
        <v>0</v>
      </c>
      <c r="W15" s="355">
        <f t="shared" si="15"/>
        <v>0</v>
      </c>
      <c r="X15" s="355">
        <f t="shared" si="15"/>
        <v>0</v>
      </c>
      <c r="Y15" s="355">
        <f t="shared" si="22"/>
        <v>0</v>
      </c>
      <c r="Z15" s="303">
        <f t="shared" si="16"/>
        <v>0</v>
      </c>
      <c r="AA15" s="303">
        <f t="shared" si="16"/>
        <v>0</v>
      </c>
      <c r="AB15" s="303">
        <f t="shared" si="23"/>
        <v>0</v>
      </c>
      <c r="AC15" s="302">
        <f t="shared" si="17"/>
        <v>0</v>
      </c>
      <c r="AD15" s="302">
        <f t="shared" si="18"/>
        <v>0</v>
      </c>
      <c r="AE15" s="304">
        <f t="shared" si="24"/>
        <v>0</v>
      </c>
      <c r="AF15" s="364">
        <f t="shared" si="19"/>
        <v>0</v>
      </c>
      <c r="AG15" s="359">
        <f t="shared" si="20"/>
        <v>0</v>
      </c>
      <c r="AH15" s="359">
        <f t="shared" si="25"/>
        <v>0</v>
      </c>
      <c r="AI15" s="298">
        <f t="shared" si="26"/>
        <v>0</v>
      </c>
      <c r="AJ15" s="359">
        <f t="shared" si="27"/>
        <v>0</v>
      </c>
      <c r="AK15" s="298">
        <f t="shared" si="28"/>
        <v>0</v>
      </c>
      <c r="AL15" s="298">
        <f t="shared" si="29"/>
        <v>0</v>
      </c>
      <c r="AM15" s="298"/>
      <c r="AN15" s="298"/>
      <c r="AO15" s="298"/>
      <c r="AP15" s="298"/>
      <c r="AQ15" s="298"/>
    </row>
    <row r="16" spans="1:47" ht="15" x14ac:dyDescent="0.25">
      <c r="A16" s="338">
        <v>45637</v>
      </c>
      <c r="B16" s="312"/>
      <c r="C16" s="312"/>
      <c r="D16" s="339">
        <f t="shared" si="10"/>
        <v>0</v>
      </c>
      <c r="E16" s="340"/>
      <c r="F16" s="311"/>
      <c r="G16" s="339">
        <f t="shared" si="11"/>
        <v>0</v>
      </c>
      <c r="H16" s="341"/>
      <c r="I16" s="312"/>
      <c r="J16" s="339">
        <f t="shared" si="12"/>
        <v>0</v>
      </c>
      <c r="K16" s="342"/>
      <c r="L16" s="342"/>
      <c r="M16" s="342"/>
      <c r="N16" s="343">
        <f t="shared" si="13"/>
        <v>0</v>
      </c>
      <c r="O16" s="344"/>
      <c r="P16" s="298"/>
      <c r="Q16" s="298"/>
      <c r="R16" s="298"/>
      <c r="S16" s="298"/>
      <c r="T16" s="354">
        <f t="shared" si="14"/>
        <v>0</v>
      </c>
      <c r="U16" s="354">
        <f t="shared" si="14"/>
        <v>0</v>
      </c>
      <c r="V16" s="354">
        <f t="shared" si="21"/>
        <v>0</v>
      </c>
      <c r="W16" s="355">
        <f t="shared" si="15"/>
        <v>0</v>
      </c>
      <c r="X16" s="355">
        <f t="shared" si="15"/>
        <v>0</v>
      </c>
      <c r="Y16" s="355">
        <f t="shared" si="22"/>
        <v>0</v>
      </c>
      <c r="Z16" s="303">
        <f t="shared" si="16"/>
        <v>0</v>
      </c>
      <c r="AA16" s="303">
        <f t="shared" si="16"/>
        <v>0</v>
      </c>
      <c r="AB16" s="303">
        <f t="shared" si="23"/>
        <v>0</v>
      </c>
      <c r="AC16" s="302">
        <f t="shared" si="17"/>
        <v>0</v>
      </c>
      <c r="AD16" s="302">
        <f t="shared" si="18"/>
        <v>0</v>
      </c>
      <c r="AE16" s="304">
        <f t="shared" si="24"/>
        <v>0</v>
      </c>
      <c r="AF16" s="364">
        <f t="shared" si="19"/>
        <v>0</v>
      </c>
      <c r="AG16" s="359">
        <f t="shared" si="20"/>
        <v>0</v>
      </c>
      <c r="AH16" s="359">
        <f t="shared" si="25"/>
        <v>0</v>
      </c>
      <c r="AI16" s="298">
        <f t="shared" si="26"/>
        <v>0</v>
      </c>
      <c r="AJ16" s="359">
        <f t="shared" si="27"/>
        <v>0</v>
      </c>
      <c r="AK16" s="298">
        <f t="shared" si="28"/>
        <v>0</v>
      </c>
      <c r="AL16" s="298">
        <f t="shared" si="29"/>
        <v>0</v>
      </c>
      <c r="AM16" s="298"/>
      <c r="AN16" s="298"/>
      <c r="AO16" s="298"/>
      <c r="AP16" s="298"/>
      <c r="AQ16" s="298"/>
    </row>
    <row r="17" spans="1:47" ht="15" x14ac:dyDescent="0.25">
      <c r="A17" s="338">
        <v>45638</v>
      </c>
      <c r="B17" s="312"/>
      <c r="C17" s="312"/>
      <c r="D17" s="339">
        <f t="shared" si="10"/>
        <v>0</v>
      </c>
      <c r="E17" s="340"/>
      <c r="F17" s="311"/>
      <c r="G17" s="339">
        <f t="shared" si="11"/>
        <v>0</v>
      </c>
      <c r="H17" s="341"/>
      <c r="I17" s="312"/>
      <c r="J17" s="339">
        <f t="shared" si="12"/>
        <v>0</v>
      </c>
      <c r="K17" s="342"/>
      <c r="L17" s="342"/>
      <c r="M17" s="342"/>
      <c r="N17" s="343">
        <f t="shared" si="13"/>
        <v>0</v>
      </c>
      <c r="O17" s="344"/>
      <c r="P17" s="298"/>
      <c r="Q17" s="298"/>
      <c r="R17" s="298"/>
      <c r="S17" s="298"/>
      <c r="T17" s="354">
        <f t="shared" si="14"/>
        <v>0</v>
      </c>
      <c r="U17" s="354">
        <f t="shared" si="14"/>
        <v>0</v>
      </c>
      <c r="V17" s="354">
        <f t="shared" si="21"/>
        <v>0</v>
      </c>
      <c r="W17" s="355">
        <f t="shared" si="15"/>
        <v>0</v>
      </c>
      <c r="X17" s="355">
        <f t="shared" si="15"/>
        <v>0</v>
      </c>
      <c r="Y17" s="355">
        <f t="shared" si="22"/>
        <v>0</v>
      </c>
      <c r="Z17" s="303">
        <f t="shared" si="16"/>
        <v>0</v>
      </c>
      <c r="AA17" s="303">
        <f t="shared" si="16"/>
        <v>0</v>
      </c>
      <c r="AB17" s="303">
        <f t="shared" si="23"/>
        <v>0</v>
      </c>
      <c r="AC17" s="302">
        <f t="shared" si="17"/>
        <v>0</v>
      </c>
      <c r="AD17" s="302">
        <f t="shared" si="18"/>
        <v>0</v>
      </c>
      <c r="AE17" s="304">
        <f t="shared" si="24"/>
        <v>0</v>
      </c>
      <c r="AF17" s="364">
        <f t="shared" si="19"/>
        <v>0</v>
      </c>
      <c r="AG17" s="359">
        <f t="shared" si="20"/>
        <v>0</v>
      </c>
      <c r="AH17" s="359">
        <f t="shared" si="25"/>
        <v>0</v>
      </c>
      <c r="AI17" s="298">
        <f t="shared" si="26"/>
        <v>0</v>
      </c>
      <c r="AJ17" s="359">
        <f t="shared" si="27"/>
        <v>0</v>
      </c>
      <c r="AK17" s="298">
        <f t="shared" si="28"/>
        <v>0</v>
      </c>
      <c r="AL17" s="298">
        <f t="shared" si="29"/>
        <v>0</v>
      </c>
      <c r="AM17" s="298"/>
      <c r="AN17" s="298"/>
      <c r="AO17" s="298"/>
      <c r="AP17" s="298"/>
      <c r="AQ17" s="298"/>
    </row>
    <row r="18" spans="1:47" ht="15" x14ac:dyDescent="0.25">
      <c r="A18" s="338">
        <v>45639</v>
      </c>
      <c r="B18" s="312"/>
      <c r="C18" s="312"/>
      <c r="D18" s="339">
        <f t="shared" si="10"/>
        <v>0</v>
      </c>
      <c r="E18" s="340"/>
      <c r="F18" s="311"/>
      <c r="G18" s="339">
        <f t="shared" si="11"/>
        <v>0</v>
      </c>
      <c r="H18" s="341"/>
      <c r="I18" s="312"/>
      <c r="J18" s="339">
        <f t="shared" si="12"/>
        <v>0</v>
      </c>
      <c r="K18" s="342"/>
      <c r="L18" s="342"/>
      <c r="M18" s="342"/>
      <c r="N18" s="343">
        <f t="shared" si="13"/>
        <v>0</v>
      </c>
      <c r="O18" s="344"/>
      <c r="P18" s="298"/>
      <c r="Q18" s="298"/>
      <c r="R18" s="298"/>
      <c r="S18" s="298"/>
      <c r="T18" s="354">
        <f t="shared" si="14"/>
        <v>0</v>
      </c>
      <c r="U18" s="354">
        <f t="shared" si="14"/>
        <v>0</v>
      </c>
      <c r="V18" s="354">
        <f t="shared" si="21"/>
        <v>0</v>
      </c>
      <c r="W18" s="355">
        <f t="shared" si="15"/>
        <v>0</v>
      </c>
      <c r="X18" s="355">
        <f t="shared" si="15"/>
        <v>0</v>
      </c>
      <c r="Y18" s="355">
        <f t="shared" si="22"/>
        <v>0</v>
      </c>
      <c r="Z18" s="303">
        <f t="shared" si="16"/>
        <v>0</v>
      </c>
      <c r="AA18" s="303">
        <f t="shared" si="16"/>
        <v>0</v>
      </c>
      <c r="AB18" s="303">
        <f t="shared" si="23"/>
        <v>0</v>
      </c>
      <c r="AC18" s="302">
        <f t="shared" si="17"/>
        <v>0</v>
      </c>
      <c r="AD18" s="302">
        <f t="shared" si="18"/>
        <v>0</v>
      </c>
      <c r="AE18" s="304">
        <f t="shared" si="24"/>
        <v>0</v>
      </c>
      <c r="AF18" s="364">
        <f t="shared" si="19"/>
        <v>0</v>
      </c>
      <c r="AG18" s="359">
        <f t="shared" si="20"/>
        <v>0</v>
      </c>
      <c r="AH18" s="359">
        <f t="shared" si="25"/>
        <v>0</v>
      </c>
      <c r="AI18" s="298">
        <f t="shared" si="26"/>
        <v>0</v>
      </c>
      <c r="AJ18" s="359">
        <f t="shared" si="27"/>
        <v>0</v>
      </c>
      <c r="AK18" s="298">
        <f t="shared" si="28"/>
        <v>0</v>
      </c>
      <c r="AL18" s="298">
        <f t="shared" si="29"/>
        <v>0</v>
      </c>
      <c r="AM18" s="298"/>
      <c r="AN18" s="298"/>
      <c r="AO18" s="298"/>
      <c r="AP18" s="298"/>
      <c r="AQ18" s="298"/>
    </row>
    <row r="19" spans="1:47" s="170" customFormat="1" ht="15" x14ac:dyDescent="0.25">
      <c r="A19" s="394">
        <v>45640</v>
      </c>
      <c r="B19" s="381"/>
      <c r="C19" s="381"/>
      <c r="D19" s="382"/>
      <c r="E19" s="383"/>
      <c r="F19" s="384"/>
      <c r="G19" s="382"/>
      <c r="H19" s="385"/>
      <c r="I19" s="381"/>
      <c r="J19" s="382"/>
      <c r="K19" s="386"/>
      <c r="L19" s="386"/>
      <c r="M19" s="386"/>
      <c r="N19" s="387"/>
      <c r="O19" s="388"/>
      <c r="P19" s="305"/>
      <c r="Q19" s="305"/>
      <c r="R19" s="305"/>
      <c r="S19" s="305"/>
      <c r="T19" s="354">
        <f t="shared" si="14"/>
        <v>0</v>
      </c>
      <c r="U19" s="354">
        <f t="shared" si="14"/>
        <v>0</v>
      </c>
      <c r="V19" s="354">
        <f t="shared" si="21"/>
        <v>0</v>
      </c>
      <c r="W19" s="355">
        <f t="shared" si="15"/>
        <v>0</v>
      </c>
      <c r="X19" s="355">
        <f t="shared" si="15"/>
        <v>0</v>
      </c>
      <c r="Y19" s="355">
        <f t="shared" si="22"/>
        <v>0</v>
      </c>
      <c r="Z19" s="303">
        <f t="shared" si="16"/>
        <v>0</v>
      </c>
      <c r="AA19" s="303">
        <f t="shared" si="16"/>
        <v>0</v>
      </c>
      <c r="AB19" s="303">
        <f t="shared" si="23"/>
        <v>0</v>
      </c>
      <c r="AC19" s="302">
        <f t="shared" si="17"/>
        <v>0</v>
      </c>
      <c r="AD19" s="302">
        <f t="shared" si="18"/>
        <v>0</v>
      </c>
      <c r="AE19" s="304">
        <f t="shared" si="24"/>
        <v>0</v>
      </c>
      <c r="AF19" s="364">
        <f t="shared" si="19"/>
        <v>0</v>
      </c>
      <c r="AG19" s="359">
        <f t="shared" si="20"/>
        <v>0</v>
      </c>
      <c r="AH19" s="359">
        <f t="shared" si="25"/>
        <v>0</v>
      </c>
      <c r="AI19" s="298">
        <f t="shared" si="26"/>
        <v>0</v>
      </c>
      <c r="AJ19" s="359">
        <f t="shared" si="27"/>
        <v>0</v>
      </c>
      <c r="AK19" s="298">
        <f t="shared" si="28"/>
        <v>0</v>
      </c>
      <c r="AL19" s="298">
        <f t="shared" si="29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</row>
    <row r="20" spans="1:47" ht="15" x14ac:dyDescent="0.25">
      <c r="A20" s="394">
        <v>45641</v>
      </c>
      <c r="B20" s="381"/>
      <c r="C20" s="381"/>
      <c r="D20" s="382"/>
      <c r="E20" s="383"/>
      <c r="F20" s="384"/>
      <c r="G20" s="382"/>
      <c r="H20" s="385"/>
      <c r="I20" s="381"/>
      <c r="J20" s="382"/>
      <c r="K20" s="386"/>
      <c r="L20" s="386"/>
      <c r="M20" s="386"/>
      <c r="N20" s="387"/>
      <c r="O20" s="388"/>
      <c r="P20" s="298"/>
      <c r="Q20" s="298"/>
      <c r="R20" s="298"/>
      <c r="S20" s="298"/>
      <c r="T20" s="354">
        <f t="shared" si="14"/>
        <v>0</v>
      </c>
      <c r="U20" s="354">
        <f t="shared" si="14"/>
        <v>0</v>
      </c>
      <c r="V20" s="354">
        <f t="shared" si="21"/>
        <v>0</v>
      </c>
      <c r="W20" s="355">
        <f t="shared" si="15"/>
        <v>0</v>
      </c>
      <c r="X20" s="355">
        <f t="shared" si="15"/>
        <v>0</v>
      </c>
      <c r="Y20" s="355">
        <f t="shared" si="22"/>
        <v>0</v>
      </c>
      <c r="Z20" s="303">
        <f t="shared" si="16"/>
        <v>0</v>
      </c>
      <c r="AA20" s="303">
        <f t="shared" si="16"/>
        <v>0</v>
      </c>
      <c r="AB20" s="303">
        <f t="shared" si="23"/>
        <v>0</v>
      </c>
      <c r="AC20" s="302">
        <f t="shared" si="17"/>
        <v>0</v>
      </c>
      <c r="AD20" s="302">
        <f t="shared" si="18"/>
        <v>0</v>
      </c>
      <c r="AE20" s="304">
        <f t="shared" si="24"/>
        <v>0</v>
      </c>
      <c r="AF20" s="364">
        <f t="shared" si="19"/>
        <v>0</v>
      </c>
      <c r="AG20" s="359">
        <f t="shared" si="20"/>
        <v>0</v>
      </c>
      <c r="AH20" s="359">
        <f t="shared" si="25"/>
        <v>0</v>
      </c>
      <c r="AI20" s="298">
        <f t="shared" si="26"/>
        <v>0</v>
      </c>
      <c r="AJ20" s="359">
        <f t="shared" si="27"/>
        <v>0</v>
      </c>
      <c r="AK20" s="298">
        <f t="shared" si="28"/>
        <v>0</v>
      </c>
      <c r="AL20" s="298">
        <f t="shared" si="29"/>
        <v>0</v>
      </c>
      <c r="AM20" s="298"/>
      <c r="AN20" s="298"/>
      <c r="AO20" s="298"/>
      <c r="AP20" s="298"/>
      <c r="AQ20" s="298"/>
    </row>
    <row r="21" spans="1:47" ht="15" x14ac:dyDescent="0.25">
      <c r="A21" s="338">
        <v>45642</v>
      </c>
      <c r="B21" s="312"/>
      <c r="C21" s="312"/>
      <c r="D21" s="339">
        <f t="shared" si="10"/>
        <v>0</v>
      </c>
      <c r="E21" s="340"/>
      <c r="F21" s="311"/>
      <c r="G21" s="339">
        <f t="shared" si="11"/>
        <v>0</v>
      </c>
      <c r="H21" s="341"/>
      <c r="I21" s="312"/>
      <c r="J21" s="339">
        <f t="shared" si="12"/>
        <v>0</v>
      </c>
      <c r="K21" s="342"/>
      <c r="L21" s="342"/>
      <c r="M21" s="342"/>
      <c r="N21" s="343">
        <f t="shared" si="13"/>
        <v>0</v>
      </c>
      <c r="O21" s="344"/>
      <c r="P21" s="298"/>
      <c r="Q21" s="298"/>
      <c r="R21" s="298"/>
      <c r="S21" s="298"/>
      <c r="T21" s="354">
        <f t="shared" si="14"/>
        <v>0</v>
      </c>
      <c r="U21" s="354">
        <f t="shared" si="14"/>
        <v>0</v>
      </c>
      <c r="V21" s="354">
        <f t="shared" si="21"/>
        <v>0</v>
      </c>
      <c r="W21" s="355">
        <f t="shared" si="15"/>
        <v>0</v>
      </c>
      <c r="X21" s="355">
        <f t="shared" si="15"/>
        <v>0</v>
      </c>
      <c r="Y21" s="355">
        <f t="shared" si="22"/>
        <v>0</v>
      </c>
      <c r="Z21" s="303">
        <f t="shared" si="16"/>
        <v>0</v>
      </c>
      <c r="AA21" s="303">
        <f t="shared" si="16"/>
        <v>0</v>
      </c>
      <c r="AB21" s="303">
        <f t="shared" si="23"/>
        <v>0</v>
      </c>
      <c r="AC21" s="302">
        <f t="shared" si="17"/>
        <v>0</v>
      </c>
      <c r="AD21" s="302">
        <f t="shared" si="18"/>
        <v>0</v>
      </c>
      <c r="AE21" s="304">
        <f t="shared" si="24"/>
        <v>0</v>
      </c>
      <c r="AF21" s="364">
        <f t="shared" si="19"/>
        <v>0</v>
      </c>
      <c r="AG21" s="359">
        <f t="shared" si="20"/>
        <v>0</v>
      </c>
      <c r="AH21" s="359">
        <f t="shared" si="25"/>
        <v>0</v>
      </c>
      <c r="AI21" s="298">
        <f t="shared" si="26"/>
        <v>0</v>
      </c>
      <c r="AJ21" s="359">
        <f t="shared" si="27"/>
        <v>0</v>
      </c>
      <c r="AK21" s="298">
        <f t="shared" si="28"/>
        <v>0</v>
      </c>
      <c r="AL21" s="298">
        <f t="shared" si="29"/>
        <v>0</v>
      </c>
      <c r="AM21" s="298"/>
      <c r="AN21" s="298"/>
      <c r="AO21" s="298"/>
      <c r="AP21" s="298"/>
      <c r="AQ21" s="298"/>
    </row>
    <row r="22" spans="1:47" ht="15" x14ac:dyDescent="0.25">
      <c r="A22" s="338">
        <v>45643</v>
      </c>
      <c r="B22" s="312"/>
      <c r="C22" s="312"/>
      <c r="D22" s="339">
        <f t="shared" si="10"/>
        <v>0</v>
      </c>
      <c r="E22" s="340"/>
      <c r="F22" s="311"/>
      <c r="G22" s="339">
        <f t="shared" si="11"/>
        <v>0</v>
      </c>
      <c r="H22" s="341"/>
      <c r="I22" s="312"/>
      <c r="J22" s="339">
        <f t="shared" si="12"/>
        <v>0</v>
      </c>
      <c r="K22" s="342"/>
      <c r="L22" s="342"/>
      <c r="M22" s="342"/>
      <c r="N22" s="343">
        <f t="shared" si="13"/>
        <v>0</v>
      </c>
      <c r="O22" s="344"/>
      <c r="P22" s="298"/>
      <c r="Q22" s="298"/>
      <c r="R22" s="298"/>
      <c r="S22" s="298"/>
      <c r="T22" s="354">
        <f t="shared" si="14"/>
        <v>0</v>
      </c>
      <c r="U22" s="354">
        <f t="shared" si="14"/>
        <v>0</v>
      </c>
      <c r="V22" s="354">
        <f t="shared" si="21"/>
        <v>0</v>
      </c>
      <c r="W22" s="355">
        <f t="shared" si="15"/>
        <v>0</v>
      </c>
      <c r="X22" s="355">
        <f t="shared" si="15"/>
        <v>0</v>
      </c>
      <c r="Y22" s="355">
        <f t="shared" si="22"/>
        <v>0</v>
      </c>
      <c r="Z22" s="303">
        <f t="shared" si="16"/>
        <v>0</v>
      </c>
      <c r="AA22" s="303">
        <f t="shared" si="16"/>
        <v>0</v>
      </c>
      <c r="AB22" s="303">
        <f t="shared" si="23"/>
        <v>0</v>
      </c>
      <c r="AC22" s="302">
        <f t="shared" si="17"/>
        <v>0</v>
      </c>
      <c r="AD22" s="302">
        <f t="shared" si="18"/>
        <v>0</v>
      </c>
      <c r="AE22" s="304">
        <f t="shared" si="24"/>
        <v>0</v>
      </c>
      <c r="AF22" s="364">
        <f t="shared" si="19"/>
        <v>0</v>
      </c>
      <c r="AG22" s="359">
        <f t="shared" si="20"/>
        <v>0</v>
      </c>
      <c r="AH22" s="359">
        <f t="shared" si="25"/>
        <v>0</v>
      </c>
      <c r="AI22" s="298">
        <f t="shared" si="26"/>
        <v>0</v>
      </c>
      <c r="AJ22" s="359">
        <f t="shared" si="27"/>
        <v>0</v>
      </c>
      <c r="AK22" s="298">
        <f t="shared" si="28"/>
        <v>0</v>
      </c>
      <c r="AL22" s="298">
        <f t="shared" si="29"/>
        <v>0</v>
      </c>
      <c r="AM22" s="298"/>
      <c r="AN22" s="298"/>
      <c r="AO22" s="298"/>
      <c r="AP22" s="298"/>
      <c r="AQ22" s="298"/>
    </row>
    <row r="23" spans="1:47" ht="15" x14ac:dyDescent="0.25">
      <c r="A23" s="338">
        <v>45644</v>
      </c>
      <c r="B23" s="312"/>
      <c r="C23" s="312"/>
      <c r="D23" s="339">
        <f t="shared" si="10"/>
        <v>0</v>
      </c>
      <c r="E23" s="340"/>
      <c r="F23" s="311"/>
      <c r="G23" s="339">
        <f t="shared" si="11"/>
        <v>0</v>
      </c>
      <c r="H23" s="341"/>
      <c r="I23" s="312"/>
      <c r="J23" s="339">
        <f t="shared" si="12"/>
        <v>0</v>
      </c>
      <c r="K23" s="342"/>
      <c r="L23" s="342"/>
      <c r="M23" s="342"/>
      <c r="N23" s="343">
        <f t="shared" si="13"/>
        <v>0</v>
      </c>
      <c r="O23" s="344"/>
      <c r="P23" s="298"/>
      <c r="Q23" s="298"/>
      <c r="R23" s="298"/>
      <c r="S23" s="298"/>
      <c r="T23" s="354">
        <f t="shared" si="14"/>
        <v>0</v>
      </c>
      <c r="U23" s="354">
        <f t="shared" si="14"/>
        <v>0</v>
      </c>
      <c r="V23" s="354">
        <f t="shared" si="21"/>
        <v>0</v>
      </c>
      <c r="W23" s="355">
        <f t="shared" si="15"/>
        <v>0</v>
      </c>
      <c r="X23" s="355">
        <f t="shared" si="15"/>
        <v>0</v>
      </c>
      <c r="Y23" s="355">
        <f t="shared" si="22"/>
        <v>0</v>
      </c>
      <c r="Z23" s="303">
        <f t="shared" si="16"/>
        <v>0</v>
      </c>
      <c r="AA23" s="303">
        <f t="shared" si="16"/>
        <v>0</v>
      </c>
      <c r="AB23" s="303">
        <f t="shared" si="23"/>
        <v>0</v>
      </c>
      <c r="AC23" s="302">
        <f t="shared" si="17"/>
        <v>0</v>
      </c>
      <c r="AD23" s="302">
        <f t="shared" si="18"/>
        <v>0</v>
      </c>
      <c r="AE23" s="304">
        <f t="shared" si="24"/>
        <v>0</v>
      </c>
      <c r="AF23" s="364">
        <f t="shared" si="19"/>
        <v>0</v>
      </c>
      <c r="AG23" s="359">
        <f t="shared" si="20"/>
        <v>0</v>
      </c>
      <c r="AH23" s="359">
        <f t="shared" si="25"/>
        <v>0</v>
      </c>
      <c r="AI23" s="298">
        <f t="shared" si="26"/>
        <v>0</v>
      </c>
      <c r="AJ23" s="359">
        <f t="shared" si="27"/>
        <v>0</v>
      </c>
      <c r="AK23" s="298">
        <f t="shared" si="28"/>
        <v>0</v>
      </c>
      <c r="AL23" s="298">
        <f t="shared" si="29"/>
        <v>0</v>
      </c>
      <c r="AM23" s="298"/>
      <c r="AN23" s="298"/>
      <c r="AO23" s="298"/>
      <c r="AP23" s="298"/>
      <c r="AQ23" s="298"/>
    </row>
    <row r="24" spans="1:47" ht="15" x14ac:dyDescent="0.25">
      <c r="A24" s="338">
        <v>45645</v>
      </c>
      <c r="B24" s="312"/>
      <c r="C24" s="312"/>
      <c r="D24" s="339">
        <f t="shared" si="10"/>
        <v>0</v>
      </c>
      <c r="E24" s="340"/>
      <c r="F24" s="311"/>
      <c r="G24" s="339">
        <f t="shared" si="11"/>
        <v>0</v>
      </c>
      <c r="H24" s="341"/>
      <c r="I24" s="312"/>
      <c r="J24" s="339">
        <f t="shared" si="12"/>
        <v>0</v>
      </c>
      <c r="K24" s="342"/>
      <c r="L24" s="342"/>
      <c r="M24" s="342"/>
      <c r="N24" s="343">
        <f t="shared" si="13"/>
        <v>0</v>
      </c>
      <c r="O24" s="344"/>
      <c r="P24" s="298"/>
      <c r="Q24" s="298"/>
      <c r="R24" s="298"/>
      <c r="S24" s="298"/>
      <c r="T24" s="354">
        <f t="shared" si="14"/>
        <v>0</v>
      </c>
      <c r="U24" s="354">
        <f t="shared" si="14"/>
        <v>0</v>
      </c>
      <c r="V24" s="354">
        <f t="shared" si="21"/>
        <v>0</v>
      </c>
      <c r="W24" s="355">
        <f t="shared" si="15"/>
        <v>0</v>
      </c>
      <c r="X24" s="355">
        <f t="shared" si="15"/>
        <v>0</v>
      </c>
      <c r="Y24" s="355">
        <f t="shared" si="22"/>
        <v>0</v>
      </c>
      <c r="Z24" s="303">
        <f t="shared" si="16"/>
        <v>0</v>
      </c>
      <c r="AA24" s="303">
        <f t="shared" si="16"/>
        <v>0</v>
      </c>
      <c r="AB24" s="303">
        <f t="shared" si="23"/>
        <v>0</v>
      </c>
      <c r="AC24" s="302">
        <f t="shared" si="17"/>
        <v>0</v>
      </c>
      <c r="AD24" s="302">
        <f t="shared" si="18"/>
        <v>0</v>
      </c>
      <c r="AE24" s="304">
        <f t="shared" si="24"/>
        <v>0</v>
      </c>
      <c r="AF24" s="364">
        <f t="shared" si="19"/>
        <v>0</v>
      </c>
      <c r="AG24" s="359">
        <f t="shared" si="20"/>
        <v>0</v>
      </c>
      <c r="AH24" s="359">
        <f t="shared" si="25"/>
        <v>0</v>
      </c>
      <c r="AI24" s="298">
        <f t="shared" si="26"/>
        <v>0</v>
      </c>
      <c r="AJ24" s="359">
        <f t="shared" si="27"/>
        <v>0</v>
      </c>
      <c r="AK24" s="298">
        <f t="shared" si="28"/>
        <v>0</v>
      </c>
      <c r="AL24" s="298">
        <f t="shared" si="29"/>
        <v>0</v>
      </c>
      <c r="AM24" s="298"/>
      <c r="AN24" s="298"/>
      <c r="AO24" s="298"/>
      <c r="AP24" s="298"/>
      <c r="AQ24" s="298"/>
    </row>
    <row r="25" spans="1:47" ht="15" x14ac:dyDescent="0.25">
      <c r="A25" s="338">
        <v>45646</v>
      </c>
      <c r="B25" s="312"/>
      <c r="C25" s="312"/>
      <c r="D25" s="339">
        <f t="shared" si="10"/>
        <v>0</v>
      </c>
      <c r="E25" s="340"/>
      <c r="F25" s="311"/>
      <c r="G25" s="339">
        <f t="shared" si="11"/>
        <v>0</v>
      </c>
      <c r="H25" s="341"/>
      <c r="I25" s="312"/>
      <c r="J25" s="339">
        <f t="shared" si="12"/>
        <v>0</v>
      </c>
      <c r="K25" s="342"/>
      <c r="L25" s="342"/>
      <c r="M25" s="342"/>
      <c r="N25" s="343">
        <f t="shared" si="13"/>
        <v>0</v>
      </c>
      <c r="O25" s="344"/>
      <c r="P25" s="298"/>
      <c r="Q25" s="298"/>
      <c r="R25" s="298"/>
      <c r="S25" s="298"/>
      <c r="T25" s="354">
        <f t="shared" si="14"/>
        <v>0</v>
      </c>
      <c r="U25" s="354">
        <f t="shared" si="14"/>
        <v>0</v>
      </c>
      <c r="V25" s="354">
        <f t="shared" si="21"/>
        <v>0</v>
      </c>
      <c r="W25" s="355">
        <f t="shared" si="15"/>
        <v>0</v>
      </c>
      <c r="X25" s="355">
        <f t="shared" si="15"/>
        <v>0</v>
      </c>
      <c r="Y25" s="355">
        <f t="shared" si="22"/>
        <v>0</v>
      </c>
      <c r="Z25" s="303">
        <f t="shared" si="16"/>
        <v>0</v>
      </c>
      <c r="AA25" s="303">
        <f t="shared" si="16"/>
        <v>0</v>
      </c>
      <c r="AB25" s="303">
        <f t="shared" si="23"/>
        <v>0</v>
      </c>
      <c r="AC25" s="302">
        <f t="shared" si="17"/>
        <v>0</v>
      </c>
      <c r="AD25" s="302">
        <f t="shared" si="18"/>
        <v>0</v>
      </c>
      <c r="AE25" s="304">
        <f t="shared" si="24"/>
        <v>0</v>
      </c>
      <c r="AF25" s="364">
        <f t="shared" si="19"/>
        <v>0</v>
      </c>
      <c r="AG25" s="359">
        <f t="shared" si="20"/>
        <v>0</v>
      </c>
      <c r="AH25" s="359">
        <f t="shared" si="25"/>
        <v>0</v>
      </c>
      <c r="AI25" s="298">
        <f t="shared" si="26"/>
        <v>0</v>
      </c>
      <c r="AJ25" s="359">
        <f t="shared" si="27"/>
        <v>0</v>
      </c>
      <c r="AK25" s="298">
        <f t="shared" si="28"/>
        <v>0</v>
      </c>
      <c r="AL25" s="298">
        <f t="shared" si="29"/>
        <v>0</v>
      </c>
      <c r="AM25" s="298"/>
      <c r="AN25" s="298"/>
      <c r="AO25" s="298"/>
      <c r="AP25" s="298"/>
      <c r="AQ25" s="298"/>
    </row>
    <row r="26" spans="1:47" ht="15" x14ac:dyDescent="0.25">
      <c r="A26" s="394">
        <v>45647</v>
      </c>
      <c r="B26" s="381"/>
      <c r="C26" s="381"/>
      <c r="D26" s="382"/>
      <c r="E26" s="383"/>
      <c r="F26" s="384"/>
      <c r="G26" s="382"/>
      <c r="H26" s="385"/>
      <c r="I26" s="381"/>
      <c r="J26" s="382"/>
      <c r="K26" s="386"/>
      <c r="L26" s="386"/>
      <c r="M26" s="386"/>
      <c r="N26" s="387"/>
      <c r="O26" s="388"/>
      <c r="P26" s="298"/>
      <c r="Q26" s="298"/>
      <c r="R26" s="298"/>
      <c r="S26" s="298"/>
      <c r="T26" s="354">
        <f t="shared" si="14"/>
        <v>0</v>
      </c>
      <c r="U26" s="354">
        <f t="shared" si="14"/>
        <v>0</v>
      </c>
      <c r="V26" s="354">
        <f t="shared" si="21"/>
        <v>0</v>
      </c>
      <c r="W26" s="355">
        <f t="shared" si="15"/>
        <v>0</v>
      </c>
      <c r="X26" s="355">
        <f t="shared" si="15"/>
        <v>0</v>
      </c>
      <c r="Y26" s="355">
        <f t="shared" si="22"/>
        <v>0</v>
      </c>
      <c r="Z26" s="303">
        <f t="shared" si="16"/>
        <v>0</v>
      </c>
      <c r="AA26" s="303">
        <f t="shared" si="16"/>
        <v>0</v>
      </c>
      <c r="AB26" s="303">
        <f t="shared" si="23"/>
        <v>0</v>
      </c>
      <c r="AC26" s="302">
        <f t="shared" si="17"/>
        <v>0</v>
      </c>
      <c r="AD26" s="302">
        <f t="shared" si="18"/>
        <v>0</v>
      </c>
      <c r="AE26" s="304">
        <f t="shared" si="24"/>
        <v>0</v>
      </c>
      <c r="AF26" s="364">
        <f t="shared" si="19"/>
        <v>0</v>
      </c>
      <c r="AG26" s="359">
        <f t="shared" si="20"/>
        <v>0</v>
      </c>
      <c r="AH26" s="359">
        <f t="shared" si="25"/>
        <v>0</v>
      </c>
      <c r="AI26" s="298">
        <f t="shared" si="26"/>
        <v>0</v>
      </c>
      <c r="AJ26" s="359">
        <f t="shared" si="27"/>
        <v>0</v>
      </c>
      <c r="AK26" s="298">
        <f t="shared" si="28"/>
        <v>0</v>
      </c>
      <c r="AL26" s="298">
        <f t="shared" si="29"/>
        <v>0</v>
      </c>
      <c r="AM26" s="298"/>
      <c r="AN26" s="298"/>
      <c r="AO26" s="298"/>
      <c r="AP26" s="298"/>
      <c r="AQ26" s="298"/>
    </row>
    <row r="27" spans="1:47" ht="15" x14ac:dyDescent="0.25">
      <c r="A27" s="394">
        <v>45648</v>
      </c>
      <c r="B27" s="381"/>
      <c r="C27" s="381"/>
      <c r="D27" s="382"/>
      <c r="E27" s="383"/>
      <c r="F27" s="384"/>
      <c r="G27" s="382"/>
      <c r="H27" s="385"/>
      <c r="I27" s="381"/>
      <c r="J27" s="382"/>
      <c r="K27" s="386"/>
      <c r="L27" s="386"/>
      <c r="M27" s="386"/>
      <c r="N27" s="387"/>
      <c r="O27" s="388"/>
      <c r="P27" s="298"/>
      <c r="Q27" s="298"/>
      <c r="R27" s="298"/>
      <c r="S27" s="298"/>
      <c r="T27" s="354">
        <f t="shared" si="14"/>
        <v>0</v>
      </c>
      <c r="U27" s="354">
        <f t="shared" si="14"/>
        <v>0</v>
      </c>
      <c r="V27" s="354">
        <f t="shared" si="21"/>
        <v>0</v>
      </c>
      <c r="W27" s="355">
        <f t="shared" si="15"/>
        <v>0</v>
      </c>
      <c r="X27" s="355">
        <f t="shared" si="15"/>
        <v>0</v>
      </c>
      <c r="Y27" s="355">
        <f t="shared" si="22"/>
        <v>0</v>
      </c>
      <c r="Z27" s="303">
        <f t="shared" si="16"/>
        <v>0</v>
      </c>
      <c r="AA27" s="303">
        <f t="shared" si="16"/>
        <v>0</v>
      </c>
      <c r="AB27" s="303">
        <f t="shared" si="23"/>
        <v>0</v>
      </c>
      <c r="AC27" s="302">
        <f t="shared" si="17"/>
        <v>0</v>
      </c>
      <c r="AD27" s="302">
        <f t="shared" si="18"/>
        <v>0</v>
      </c>
      <c r="AE27" s="304">
        <f t="shared" si="24"/>
        <v>0</v>
      </c>
      <c r="AF27" s="364">
        <f t="shared" si="19"/>
        <v>0</v>
      </c>
      <c r="AG27" s="359">
        <f t="shared" si="20"/>
        <v>0</v>
      </c>
      <c r="AH27" s="359">
        <f t="shared" si="25"/>
        <v>0</v>
      </c>
      <c r="AI27" s="298">
        <f t="shared" si="26"/>
        <v>0</v>
      </c>
      <c r="AJ27" s="359">
        <f t="shared" si="27"/>
        <v>0</v>
      </c>
      <c r="AK27" s="298">
        <f t="shared" si="28"/>
        <v>0</v>
      </c>
      <c r="AL27" s="298">
        <f t="shared" si="29"/>
        <v>0</v>
      </c>
      <c r="AM27" s="298"/>
      <c r="AN27" s="298"/>
      <c r="AO27" s="298"/>
      <c r="AP27" s="298"/>
      <c r="AQ27" s="298"/>
    </row>
    <row r="28" spans="1:47" ht="15" x14ac:dyDescent="0.25">
      <c r="A28" s="338">
        <v>45649</v>
      </c>
      <c r="B28" s="312"/>
      <c r="C28" s="312"/>
      <c r="D28" s="339">
        <f t="shared" si="10"/>
        <v>0</v>
      </c>
      <c r="E28" s="340"/>
      <c r="F28" s="311"/>
      <c r="G28" s="339">
        <f t="shared" si="11"/>
        <v>0</v>
      </c>
      <c r="H28" s="341"/>
      <c r="I28" s="312"/>
      <c r="J28" s="339">
        <f t="shared" si="12"/>
        <v>0</v>
      </c>
      <c r="K28" s="342"/>
      <c r="L28" s="342"/>
      <c r="M28" s="342"/>
      <c r="N28" s="343">
        <f t="shared" si="13"/>
        <v>0</v>
      </c>
      <c r="O28" s="344"/>
      <c r="P28" s="298"/>
      <c r="Q28" s="298"/>
      <c r="R28" s="298"/>
      <c r="S28" s="298"/>
      <c r="T28" s="354">
        <f t="shared" si="14"/>
        <v>0</v>
      </c>
      <c r="U28" s="354">
        <f t="shared" si="14"/>
        <v>0</v>
      </c>
      <c r="V28" s="354">
        <f t="shared" si="21"/>
        <v>0</v>
      </c>
      <c r="W28" s="355">
        <f t="shared" si="15"/>
        <v>0</v>
      </c>
      <c r="X28" s="355">
        <f t="shared" si="15"/>
        <v>0</v>
      </c>
      <c r="Y28" s="355">
        <f t="shared" si="22"/>
        <v>0</v>
      </c>
      <c r="Z28" s="303">
        <f t="shared" si="16"/>
        <v>0</v>
      </c>
      <c r="AA28" s="303">
        <f t="shared" si="16"/>
        <v>0</v>
      </c>
      <c r="AB28" s="303">
        <f t="shared" si="23"/>
        <v>0</v>
      </c>
      <c r="AC28" s="302">
        <f t="shared" si="17"/>
        <v>0</v>
      </c>
      <c r="AD28" s="302">
        <f t="shared" si="18"/>
        <v>0</v>
      </c>
      <c r="AE28" s="304">
        <f t="shared" si="24"/>
        <v>0</v>
      </c>
      <c r="AF28" s="364">
        <f t="shared" si="19"/>
        <v>0</v>
      </c>
      <c r="AG28" s="359">
        <f t="shared" si="20"/>
        <v>0</v>
      </c>
      <c r="AH28" s="359">
        <f t="shared" si="25"/>
        <v>0</v>
      </c>
      <c r="AI28" s="298">
        <f t="shared" si="26"/>
        <v>0</v>
      </c>
      <c r="AJ28" s="359">
        <f t="shared" si="27"/>
        <v>0</v>
      </c>
      <c r="AK28" s="298">
        <f t="shared" si="28"/>
        <v>0</v>
      </c>
      <c r="AL28" s="298">
        <f t="shared" si="29"/>
        <v>0</v>
      </c>
      <c r="AM28" s="298"/>
      <c r="AN28" s="298"/>
      <c r="AO28" s="298"/>
      <c r="AP28" s="298"/>
      <c r="AQ28" s="298"/>
    </row>
    <row r="29" spans="1:47" ht="15" x14ac:dyDescent="0.25">
      <c r="A29" s="394">
        <v>45650</v>
      </c>
      <c r="B29" s="381"/>
      <c r="C29" s="381"/>
      <c r="D29" s="382"/>
      <c r="E29" s="383"/>
      <c r="F29" s="384"/>
      <c r="G29" s="382"/>
      <c r="H29" s="385"/>
      <c r="I29" s="381"/>
      <c r="J29" s="382"/>
      <c r="K29" s="386"/>
      <c r="L29" s="386"/>
      <c r="M29" s="386"/>
      <c r="N29" s="387"/>
      <c r="O29" s="388"/>
      <c r="P29" s="298"/>
      <c r="Q29" s="298"/>
      <c r="R29" s="298"/>
      <c r="S29" s="298"/>
      <c r="T29" s="354">
        <f t="shared" si="14"/>
        <v>0</v>
      </c>
      <c r="U29" s="354">
        <f t="shared" si="14"/>
        <v>0</v>
      </c>
      <c r="V29" s="354">
        <f t="shared" si="21"/>
        <v>0</v>
      </c>
      <c r="W29" s="355">
        <f t="shared" si="15"/>
        <v>0</v>
      </c>
      <c r="X29" s="355">
        <f t="shared" si="15"/>
        <v>0</v>
      </c>
      <c r="Y29" s="355">
        <f t="shared" si="22"/>
        <v>0</v>
      </c>
      <c r="Z29" s="303">
        <f t="shared" si="16"/>
        <v>0</v>
      </c>
      <c r="AA29" s="303">
        <f t="shared" si="16"/>
        <v>0</v>
      </c>
      <c r="AB29" s="303">
        <f t="shared" si="23"/>
        <v>0</v>
      </c>
      <c r="AC29" s="302">
        <f t="shared" si="17"/>
        <v>0</v>
      </c>
      <c r="AD29" s="302">
        <f t="shared" si="18"/>
        <v>0</v>
      </c>
      <c r="AE29" s="304">
        <f t="shared" si="24"/>
        <v>0</v>
      </c>
      <c r="AF29" s="364">
        <f t="shared" si="19"/>
        <v>0</v>
      </c>
      <c r="AG29" s="359">
        <f t="shared" si="20"/>
        <v>0</v>
      </c>
      <c r="AH29" s="359">
        <f t="shared" si="25"/>
        <v>0</v>
      </c>
      <c r="AI29" s="298">
        <f t="shared" si="26"/>
        <v>0</v>
      </c>
      <c r="AJ29" s="359">
        <f t="shared" si="27"/>
        <v>0</v>
      </c>
      <c r="AK29" s="298">
        <f t="shared" si="28"/>
        <v>0</v>
      </c>
      <c r="AL29" s="298">
        <f t="shared" si="29"/>
        <v>0</v>
      </c>
      <c r="AM29" s="298"/>
      <c r="AN29" s="298"/>
      <c r="AO29" s="298"/>
      <c r="AP29" s="298"/>
      <c r="AQ29" s="298"/>
    </row>
    <row r="30" spans="1:47" ht="15" x14ac:dyDescent="0.25">
      <c r="A30" s="394">
        <v>45651</v>
      </c>
      <c r="B30" s="381"/>
      <c r="C30" s="381"/>
      <c r="D30" s="382"/>
      <c r="E30" s="383"/>
      <c r="F30" s="384"/>
      <c r="G30" s="382"/>
      <c r="H30" s="385"/>
      <c r="I30" s="381"/>
      <c r="J30" s="382"/>
      <c r="K30" s="386"/>
      <c r="L30" s="386"/>
      <c r="M30" s="386"/>
      <c r="N30" s="387"/>
      <c r="O30" s="388"/>
      <c r="P30" s="298"/>
      <c r="Q30" s="298"/>
      <c r="R30" s="298"/>
      <c r="S30" s="298"/>
      <c r="T30" s="354">
        <f t="shared" si="14"/>
        <v>0</v>
      </c>
      <c r="U30" s="354">
        <f t="shared" si="14"/>
        <v>0</v>
      </c>
      <c r="V30" s="354">
        <f t="shared" si="21"/>
        <v>0</v>
      </c>
      <c r="W30" s="355">
        <f t="shared" si="15"/>
        <v>0</v>
      </c>
      <c r="X30" s="355">
        <f t="shared" si="15"/>
        <v>0</v>
      </c>
      <c r="Y30" s="355">
        <f t="shared" si="22"/>
        <v>0</v>
      </c>
      <c r="Z30" s="303">
        <f t="shared" si="16"/>
        <v>0</v>
      </c>
      <c r="AA30" s="303">
        <f t="shared" si="16"/>
        <v>0</v>
      </c>
      <c r="AB30" s="303">
        <f t="shared" si="23"/>
        <v>0</v>
      </c>
      <c r="AC30" s="302">
        <f t="shared" si="17"/>
        <v>0</v>
      </c>
      <c r="AD30" s="302">
        <f t="shared" si="18"/>
        <v>0</v>
      </c>
      <c r="AE30" s="304">
        <f t="shared" si="24"/>
        <v>0</v>
      </c>
      <c r="AF30" s="364">
        <f t="shared" si="19"/>
        <v>0</v>
      </c>
      <c r="AG30" s="359">
        <f t="shared" si="20"/>
        <v>0</v>
      </c>
      <c r="AH30" s="359">
        <f t="shared" si="25"/>
        <v>0</v>
      </c>
      <c r="AI30" s="298">
        <f t="shared" si="26"/>
        <v>0</v>
      </c>
      <c r="AJ30" s="359">
        <f t="shared" si="27"/>
        <v>0</v>
      </c>
      <c r="AK30" s="298">
        <f t="shared" si="28"/>
        <v>0</v>
      </c>
      <c r="AL30" s="298">
        <f t="shared" si="29"/>
        <v>0</v>
      </c>
      <c r="AM30" s="298"/>
      <c r="AN30" s="298"/>
      <c r="AO30" s="298"/>
      <c r="AP30" s="298"/>
      <c r="AQ30" s="298"/>
    </row>
    <row r="31" spans="1:47" ht="15" x14ac:dyDescent="0.25">
      <c r="A31" s="394">
        <v>45652</v>
      </c>
      <c r="B31" s="381"/>
      <c r="C31" s="381"/>
      <c r="D31" s="382"/>
      <c r="E31" s="383"/>
      <c r="F31" s="384"/>
      <c r="G31" s="382"/>
      <c r="H31" s="385"/>
      <c r="I31" s="381"/>
      <c r="J31" s="382"/>
      <c r="K31" s="386"/>
      <c r="L31" s="386"/>
      <c r="M31" s="386"/>
      <c r="N31" s="387"/>
      <c r="O31" s="388"/>
      <c r="P31" s="298"/>
      <c r="Q31" s="298"/>
      <c r="R31" s="298"/>
      <c r="S31" s="298"/>
      <c r="T31" s="354">
        <f t="shared" si="14"/>
        <v>0</v>
      </c>
      <c r="U31" s="354">
        <f t="shared" si="14"/>
        <v>0</v>
      </c>
      <c r="V31" s="354">
        <f t="shared" si="21"/>
        <v>0</v>
      </c>
      <c r="W31" s="355">
        <f t="shared" si="15"/>
        <v>0</v>
      </c>
      <c r="X31" s="355">
        <f t="shared" si="15"/>
        <v>0</v>
      </c>
      <c r="Y31" s="355">
        <f t="shared" si="22"/>
        <v>0</v>
      </c>
      <c r="Z31" s="303">
        <f t="shared" si="16"/>
        <v>0</v>
      </c>
      <c r="AA31" s="303">
        <f t="shared" si="16"/>
        <v>0</v>
      </c>
      <c r="AB31" s="303">
        <f t="shared" si="23"/>
        <v>0</v>
      </c>
      <c r="AC31" s="302">
        <f t="shared" si="17"/>
        <v>0</v>
      </c>
      <c r="AD31" s="302">
        <f t="shared" si="18"/>
        <v>0</v>
      </c>
      <c r="AE31" s="304">
        <f t="shared" si="24"/>
        <v>0</v>
      </c>
      <c r="AF31" s="364">
        <f t="shared" si="19"/>
        <v>0</v>
      </c>
      <c r="AG31" s="359">
        <f t="shared" si="20"/>
        <v>0</v>
      </c>
      <c r="AH31" s="359">
        <f t="shared" si="25"/>
        <v>0</v>
      </c>
      <c r="AI31" s="298">
        <f t="shared" si="26"/>
        <v>0</v>
      </c>
      <c r="AJ31" s="359">
        <f t="shared" si="27"/>
        <v>0</v>
      </c>
      <c r="AK31" s="298">
        <f t="shared" si="28"/>
        <v>0</v>
      </c>
      <c r="AL31" s="298">
        <f t="shared" si="29"/>
        <v>0</v>
      </c>
      <c r="AM31" s="298"/>
      <c r="AN31" s="298"/>
      <c r="AO31" s="298"/>
      <c r="AP31" s="298"/>
      <c r="AQ31" s="298"/>
    </row>
    <row r="32" spans="1:47" ht="15" x14ac:dyDescent="0.25">
      <c r="A32" s="338">
        <v>45653</v>
      </c>
      <c r="B32" s="312"/>
      <c r="C32" s="312"/>
      <c r="D32" s="339">
        <f t="shared" si="10"/>
        <v>0</v>
      </c>
      <c r="E32" s="340"/>
      <c r="F32" s="311"/>
      <c r="G32" s="339">
        <f t="shared" si="11"/>
        <v>0</v>
      </c>
      <c r="H32" s="341"/>
      <c r="I32" s="312"/>
      <c r="J32" s="339">
        <f t="shared" si="12"/>
        <v>0</v>
      </c>
      <c r="K32" s="342"/>
      <c r="L32" s="342"/>
      <c r="M32" s="342"/>
      <c r="N32" s="343">
        <f t="shared" si="13"/>
        <v>0</v>
      </c>
      <c r="O32" s="344"/>
      <c r="P32" s="298"/>
      <c r="Q32" s="298"/>
      <c r="R32" s="298"/>
      <c r="S32" s="298"/>
      <c r="T32" s="354">
        <f t="shared" si="14"/>
        <v>0</v>
      </c>
      <c r="U32" s="354">
        <f t="shared" si="14"/>
        <v>0</v>
      </c>
      <c r="V32" s="354">
        <f t="shared" si="21"/>
        <v>0</v>
      </c>
      <c r="W32" s="355">
        <f t="shared" si="15"/>
        <v>0</v>
      </c>
      <c r="X32" s="355">
        <f t="shared" si="15"/>
        <v>0</v>
      </c>
      <c r="Y32" s="355">
        <f t="shared" si="22"/>
        <v>0</v>
      </c>
      <c r="Z32" s="303">
        <f t="shared" si="16"/>
        <v>0</v>
      </c>
      <c r="AA32" s="303">
        <f t="shared" si="16"/>
        <v>0</v>
      </c>
      <c r="AB32" s="303">
        <f t="shared" si="23"/>
        <v>0</v>
      </c>
      <c r="AC32" s="302">
        <f t="shared" si="17"/>
        <v>0</v>
      </c>
      <c r="AD32" s="302">
        <f t="shared" si="18"/>
        <v>0</v>
      </c>
      <c r="AE32" s="304">
        <f t="shared" si="24"/>
        <v>0</v>
      </c>
      <c r="AF32" s="364">
        <f t="shared" si="19"/>
        <v>0</v>
      </c>
      <c r="AG32" s="359">
        <f t="shared" si="20"/>
        <v>0</v>
      </c>
      <c r="AH32" s="359">
        <f t="shared" si="25"/>
        <v>0</v>
      </c>
      <c r="AI32" s="298">
        <f t="shared" si="26"/>
        <v>0</v>
      </c>
      <c r="AJ32" s="359">
        <f t="shared" si="27"/>
        <v>0</v>
      </c>
      <c r="AK32" s="298">
        <f t="shared" si="28"/>
        <v>0</v>
      </c>
      <c r="AL32" s="298">
        <f t="shared" si="29"/>
        <v>0</v>
      </c>
      <c r="AM32" s="298"/>
      <c r="AN32" s="298"/>
      <c r="AO32" s="298"/>
      <c r="AP32" s="298"/>
      <c r="AQ32" s="298"/>
    </row>
    <row r="33" spans="1:43" ht="15" x14ac:dyDescent="0.25">
      <c r="A33" s="394">
        <v>45654</v>
      </c>
      <c r="B33" s="381"/>
      <c r="C33" s="381"/>
      <c r="D33" s="382"/>
      <c r="E33" s="383"/>
      <c r="F33" s="384"/>
      <c r="G33" s="382"/>
      <c r="H33" s="385"/>
      <c r="I33" s="381"/>
      <c r="J33" s="382"/>
      <c r="K33" s="386"/>
      <c r="L33" s="386"/>
      <c r="M33" s="386"/>
      <c r="N33" s="387"/>
      <c r="O33" s="388"/>
      <c r="P33" s="298"/>
      <c r="Q33" s="298"/>
      <c r="R33" s="298"/>
      <c r="S33" s="298"/>
      <c r="T33" s="354">
        <f t="shared" si="14"/>
        <v>0</v>
      </c>
      <c r="U33" s="354">
        <f t="shared" si="14"/>
        <v>0</v>
      </c>
      <c r="V33" s="354">
        <f t="shared" si="21"/>
        <v>0</v>
      </c>
      <c r="W33" s="355">
        <f t="shared" si="15"/>
        <v>0</v>
      </c>
      <c r="X33" s="355">
        <f t="shared" si="15"/>
        <v>0</v>
      </c>
      <c r="Y33" s="355">
        <f t="shared" si="22"/>
        <v>0</v>
      </c>
      <c r="Z33" s="303">
        <f t="shared" si="16"/>
        <v>0</v>
      </c>
      <c r="AA33" s="303">
        <f t="shared" si="16"/>
        <v>0</v>
      </c>
      <c r="AB33" s="303">
        <f t="shared" si="23"/>
        <v>0</v>
      </c>
      <c r="AC33" s="302">
        <f t="shared" si="17"/>
        <v>0</v>
      </c>
      <c r="AD33" s="302">
        <f t="shared" si="18"/>
        <v>0</v>
      </c>
      <c r="AE33" s="304">
        <f t="shared" si="24"/>
        <v>0</v>
      </c>
      <c r="AF33" s="364">
        <f t="shared" si="19"/>
        <v>0</v>
      </c>
      <c r="AG33" s="359">
        <f t="shared" si="20"/>
        <v>0</v>
      </c>
      <c r="AH33" s="359">
        <f t="shared" si="25"/>
        <v>0</v>
      </c>
      <c r="AI33" s="298">
        <f t="shared" si="26"/>
        <v>0</v>
      </c>
      <c r="AJ33" s="359">
        <f t="shared" si="27"/>
        <v>0</v>
      </c>
      <c r="AK33" s="298">
        <f t="shared" si="28"/>
        <v>0</v>
      </c>
      <c r="AL33" s="298">
        <f t="shared" si="29"/>
        <v>0</v>
      </c>
      <c r="AM33" s="298"/>
      <c r="AN33" s="298"/>
      <c r="AO33" s="298"/>
      <c r="AP33" s="298"/>
      <c r="AQ33" s="298"/>
    </row>
    <row r="34" spans="1:43" ht="15" x14ac:dyDescent="0.25">
      <c r="A34" s="394">
        <v>45655</v>
      </c>
      <c r="B34" s="381"/>
      <c r="C34" s="381"/>
      <c r="D34" s="382"/>
      <c r="E34" s="383"/>
      <c r="F34" s="384"/>
      <c r="G34" s="382"/>
      <c r="H34" s="385"/>
      <c r="I34" s="381"/>
      <c r="J34" s="382"/>
      <c r="K34" s="386"/>
      <c r="L34" s="386"/>
      <c r="M34" s="386"/>
      <c r="N34" s="387"/>
      <c r="O34" s="388"/>
      <c r="P34" s="298"/>
      <c r="Q34" s="298"/>
      <c r="R34" s="298"/>
      <c r="S34" s="298"/>
      <c r="T34" s="354">
        <f t="shared" si="14"/>
        <v>0</v>
      </c>
      <c r="U34" s="354">
        <f t="shared" si="14"/>
        <v>0</v>
      </c>
      <c r="V34" s="354">
        <f t="shared" si="21"/>
        <v>0</v>
      </c>
      <c r="W34" s="355">
        <f t="shared" si="15"/>
        <v>0</v>
      </c>
      <c r="X34" s="355">
        <f t="shared" si="15"/>
        <v>0</v>
      </c>
      <c r="Y34" s="355">
        <f t="shared" si="22"/>
        <v>0</v>
      </c>
      <c r="Z34" s="303">
        <f t="shared" si="16"/>
        <v>0</v>
      </c>
      <c r="AA34" s="303">
        <f t="shared" si="16"/>
        <v>0</v>
      </c>
      <c r="AB34" s="303">
        <f t="shared" si="23"/>
        <v>0</v>
      </c>
      <c r="AC34" s="302">
        <f t="shared" si="17"/>
        <v>0</v>
      </c>
      <c r="AD34" s="302">
        <f t="shared" si="18"/>
        <v>0</v>
      </c>
      <c r="AE34" s="304">
        <f t="shared" si="24"/>
        <v>0</v>
      </c>
      <c r="AF34" s="364">
        <f t="shared" si="19"/>
        <v>0</v>
      </c>
      <c r="AG34" s="359">
        <f t="shared" si="20"/>
        <v>0</v>
      </c>
      <c r="AH34" s="359">
        <f t="shared" si="25"/>
        <v>0</v>
      </c>
      <c r="AI34" s="298">
        <f t="shared" si="26"/>
        <v>0</v>
      </c>
      <c r="AJ34" s="359">
        <f t="shared" si="27"/>
        <v>0</v>
      </c>
      <c r="AK34" s="298">
        <f t="shared" si="28"/>
        <v>0</v>
      </c>
      <c r="AL34" s="298">
        <f t="shared" si="29"/>
        <v>0</v>
      </c>
      <c r="AM34" s="298"/>
      <c r="AN34" s="298"/>
      <c r="AO34" s="298"/>
      <c r="AP34" s="298"/>
      <c r="AQ34" s="298"/>
    </row>
    <row r="35" spans="1:43" ht="15" x14ac:dyDescent="0.25">
      <c r="A35" s="338">
        <v>45656</v>
      </c>
      <c r="B35" s="312"/>
      <c r="C35" s="312"/>
      <c r="D35" s="339">
        <f t="shared" si="10"/>
        <v>0</v>
      </c>
      <c r="E35" s="340"/>
      <c r="F35" s="311"/>
      <c r="G35" s="339">
        <f t="shared" si="11"/>
        <v>0</v>
      </c>
      <c r="H35" s="341"/>
      <c r="I35" s="312"/>
      <c r="J35" s="339">
        <f t="shared" si="12"/>
        <v>0</v>
      </c>
      <c r="K35" s="342"/>
      <c r="L35" s="342"/>
      <c r="M35" s="342"/>
      <c r="N35" s="343">
        <f t="shared" si="13"/>
        <v>0</v>
      </c>
      <c r="O35" s="344"/>
      <c r="P35" s="298"/>
      <c r="Q35" s="298"/>
      <c r="R35" s="298"/>
      <c r="S35" s="298"/>
      <c r="T35" s="354">
        <f t="shared" si="14"/>
        <v>0</v>
      </c>
      <c r="U35" s="354">
        <f t="shared" si="14"/>
        <v>0</v>
      </c>
      <c r="V35" s="354">
        <f t="shared" si="21"/>
        <v>0</v>
      </c>
      <c r="W35" s="355">
        <f t="shared" si="15"/>
        <v>0</v>
      </c>
      <c r="X35" s="355">
        <f t="shared" si="15"/>
        <v>0</v>
      </c>
      <c r="Y35" s="355">
        <f t="shared" si="22"/>
        <v>0</v>
      </c>
      <c r="Z35" s="303">
        <f t="shared" si="16"/>
        <v>0</v>
      </c>
      <c r="AA35" s="303">
        <f t="shared" si="16"/>
        <v>0</v>
      </c>
      <c r="AB35" s="303">
        <f t="shared" si="23"/>
        <v>0</v>
      </c>
      <c r="AC35" s="302">
        <f t="shared" si="17"/>
        <v>0</v>
      </c>
      <c r="AD35" s="302">
        <f t="shared" si="18"/>
        <v>0</v>
      </c>
      <c r="AE35" s="304">
        <f t="shared" si="24"/>
        <v>0</v>
      </c>
      <c r="AF35" s="364">
        <f t="shared" si="19"/>
        <v>0</v>
      </c>
      <c r="AG35" s="359">
        <f t="shared" si="20"/>
        <v>0</v>
      </c>
      <c r="AH35" s="359">
        <f t="shared" si="25"/>
        <v>0</v>
      </c>
      <c r="AI35" s="298">
        <f t="shared" si="26"/>
        <v>0</v>
      </c>
      <c r="AJ35" s="359">
        <f t="shared" si="27"/>
        <v>0</v>
      </c>
      <c r="AK35" s="298">
        <f t="shared" si="28"/>
        <v>0</v>
      </c>
      <c r="AL35" s="298">
        <f t="shared" si="29"/>
        <v>0</v>
      </c>
      <c r="AM35" s="298"/>
      <c r="AN35" s="298"/>
      <c r="AO35" s="298"/>
      <c r="AP35" s="298"/>
      <c r="AQ35" s="298"/>
    </row>
    <row r="36" spans="1:43" ht="15" x14ac:dyDescent="0.25">
      <c r="A36" s="394">
        <v>45657</v>
      </c>
      <c r="B36" s="381"/>
      <c r="C36" s="381"/>
      <c r="D36" s="382"/>
      <c r="E36" s="383"/>
      <c r="F36" s="384"/>
      <c r="G36" s="382"/>
      <c r="H36" s="385"/>
      <c r="I36" s="381"/>
      <c r="J36" s="382"/>
      <c r="K36" s="386"/>
      <c r="L36" s="386"/>
      <c r="M36" s="386"/>
      <c r="N36" s="387"/>
      <c r="O36" s="388"/>
      <c r="P36" s="298"/>
      <c r="Q36" s="298"/>
      <c r="R36" s="298"/>
      <c r="S36" s="298"/>
      <c r="T36" s="354">
        <f t="shared" si="14"/>
        <v>0</v>
      </c>
      <c r="U36" s="354">
        <f t="shared" si="14"/>
        <v>0</v>
      </c>
      <c r="V36" s="354">
        <f t="shared" si="21"/>
        <v>0</v>
      </c>
      <c r="W36" s="355">
        <f t="shared" si="15"/>
        <v>0</v>
      </c>
      <c r="X36" s="355">
        <f t="shared" si="15"/>
        <v>0</v>
      </c>
      <c r="Y36" s="355">
        <f t="shared" si="22"/>
        <v>0</v>
      </c>
      <c r="Z36" s="303">
        <f t="shared" si="16"/>
        <v>0</v>
      </c>
      <c r="AA36" s="303">
        <f t="shared" si="16"/>
        <v>0</v>
      </c>
      <c r="AB36" s="303">
        <f t="shared" si="23"/>
        <v>0</v>
      </c>
      <c r="AC36" s="302">
        <f t="shared" si="17"/>
        <v>0</v>
      </c>
      <c r="AD36" s="302">
        <f t="shared" si="18"/>
        <v>0</v>
      </c>
      <c r="AE36" s="304">
        <f t="shared" si="24"/>
        <v>0</v>
      </c>
      <c r="AF36" s="364">
        <f t="shared" si="19"/>
        <v>0</v>
      </c>
      <c r="AG36" s="359">
        <f t="shared" si="20"/>
        <v>0</v>
      </c>
      <c r="AH36" s="359">
        <f t="shared" si="25"/>
        <v>0</v>
      </c>
      <c r="AI36" s="298">
        <f t="shared" si="26"/>
        <v>0</v>
      </c>
      <c r="AJ36" s="359">
        <f t="shared" si="27"/>
        <v>0</v>
      </c>
      <c r="AK36" s="298">
        <f t="shared" si="28"/>
        <v>0</v>
      </c>
      <c r="AL36" s="298">
        <f t="shared" si="29"/>
        <v>0</v>
      </c>
      <c r="AM36" s="298"/>
      <c r="AN36" s="298"/>
      <c r="AO36" s="298"/>
      <c r="AP36" s="298"/>
      <c r="AQ36" s="298"/>
    </row>
    <row r="37" spans="1:43" ht="15.75" thickBot="1" x14ac:dyDescent="0.3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  <c r="L37" s="320"/>
      <c r="M37" s="320"/>
      <c r="N37" s="321"/>
      <c r="O37" s="322"/>
      <c r="P37" s="298"/>
      <c r="Q37" s="298"/>
      <c r="R37" s="298"/>
      <c r="S37" s="298"/>
      <c r="T37" s="354">
        <f t="shared" si="14"/>
        <v>0</v>
      </c>
      <c r="U37" s="354">
        <f t="shared" si="14"/>
        <v>0</v>
      </c>
      <c r="V37" s="354">
        <f t="shared" si="21"/>
        <v>0</v>
      </c>
      <c r="W37" s="355">
        <f t="shared" si="15"/>
        <v>0</v>
      </c>
      <c r="X37" s="355">
        <f t="shared" si="15"/>
        <v>0</v>
      </c>
      <c r="Y37" s="355">
        <f t="shared" si="22"/>
        <v>0</v>
      </c>
      <c r="Z37" s="303">
        <f t="shared" si="16"/>
        <v>0</v>
      </c>
      <c r="AA37" s="303">
        <f t="shared" si="16"/>
        <v>0</v>
      </c>
      <c r="AB37" s="303">
        <f t="shared" si="23"/>
        <v>0</v>
      </c>
      <c r="AC37" s="302">
        <f t="shared" si="17"/>
        <v>0</v>
      </c>
      <c r="AD37" s="302">
        <f t="shared" si="18"/>
        <v>0</v>
      </c>
      <c r="AE37" s="304">
        <f t="shared" si="24"/>
        <v>0</v>
      </c>
      <c r="AF37" s="364">
        <f t="shared" si="19"/>
        <v>0</v>
      </c>
      <c r="AG37" s="359">
        <f t="shared" si="20"/>
        <v>0</v>
      </c>
      <c r="AH37" s="359">
        <f t="shared" si="25"/>
        <v>0</v>
      </c>
      <c r="AI37" s="298">
        <f t="shared" si="26"/>
        <v>0</v>
      </c>
      <c r="AJ37" s="359">
        <f t="shared" si="27"/>
        <v>0</v>
      </c>
      <c r="AK37" s="298">
        <f t="shared" si="28"/>
        <v>0</v>
      </c>
      <c r="AL37" s="298">
        <f t="shared" si="29"/>
        <v>0</v>
      </c>
      <c r="AM37" s="298"/>
      <c r="AN37" s="298"/>
      <c r="AO37" s="298"/>
      <c r="AP37" s="298"/>
      <c r="AQ37" s="298"/>
    </row>
    <row r="38" spans="1:43" ht="15.75" thickBot="1" x14ac:dyDescent="0.3">
      <c r="J38" s="290" t="s">
        <v>114</v>
      </c>
      <c r="K38" s="223"/>
      <c r="L38" s="223"/>
      <c r="M38" s="224"/>
      <c r="N38" s="292">
        <f>SUM(N7:N35)</f>
        <v>0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5"/>
      <c r="AH38" s="366">
        <f>SUM(AH7:AH37)</f>
        <v>0</v>
      </c>
      <c r="AI38" s="298"/>
      <c r="AJ38" s="298"/>
      <c r="AK38" s="298"/>
      <c r="AL38" s="298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>
        <f>SUM(AG7:AG37)</f>
        <v>0</v>
      </c>
      <c r="AH39" s="367">
        <f>INT(AH38/60)</f>
        <v>0</v>
      </c>
      <c r="AI39" s="367">
        <f>SUM(AG39:AH39)</f>
        <v>0</v>
      </c>
      <c r="AJ39" s="369" t="s">
        <v>139</v>
      </c>
      <c r="AK39" s="370"/>
      <c r="AL39" s="371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66"/>
      <c r="AH40" s="367">
        <f>AH38-AH39*60</f>
        <v>0</v>
      </c>
      <c r="AI40" s="367">
        <f>AH40</f>
        <v>0</v>
      </c>
      <c r="AJ40" s="372" t="s">
        <v>140</v>
      </c>
      <c r="AK40" s="298"/>
      <c r="AL40" s="373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368">
        <f>AI39+AI40/100</f>
        <v>0</v>
      </c>
      <c r="AJ41" s="374" t="s">
        <v>141</v>
      </c>
      <c r="AK41" s="375"/>
      <c r="AL41" s="376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9"/>
      <c r="Z59" s="299"/>
      <c r="AA59" s="300"/>
      <c r="AB59" s="299"/>
      <c r="AC59" s="299"/>
      <c r="AD59" s="298"/>
      <c r="AE59" s="300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9"/>
      <c r="Z60" s="299"/>
      <c r="AA60" s="300"/>
      <c r="AB60" s="299"/>
      <c r="AC60" s="299"/>
      <c r="AD60" s="298"/>
      <c r="AE60" s="300"/>
      <c r="AF60" s="298"/>
      <c r="AG60" s="298"/>
      <c r="AH60" s="298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>
      <c r="A61" s="298"/>
      <c r="B61" s="309"/>
      <c r="C61" s="309"/>
      <c r="D61" s="309"/>
      <c r="E61" s="309"/>
      <c r="F61" s="309"/>
      <c r="G61" s="309"/>
      <c r="H61" s="309"/>
      <c r="I61" s="309"/>
      <c r="J61" s="309"/>
      <c r="K61" s="298"/>
      <c r="L61" s="298"/>
      <c r="M61" s="298"/>
      <c r="N61" s="309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9"/>
      <c r="Z61" s="299"/>
      <c r="AA61" s="300"/>
      <c r="AB61" s="299"/>
      <c r="AC61" s="299"/>
      <c r="AD61" s="298"/>
      <c r="AE61" s="300"/>
      <c r="AF61" s="298"/>
      <c r="AG61" s="298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</row>
    <row r="62" spans="1:43" hidden="1" x14ac:dyDescent="0.2"/>
  </sheetData>
  <pageMargins left="0.70866141732283472" right="0.51181102362204722" top="0.78740157480314965" bottom="0.78740157480314965" header="0.31496062992125984" footer="0.31496062992125984"/>
  <pageSetup paperSize="9" scale="85" orientation="landscape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13"/>
  <dimension ref="A1:R79"/>
  <sheetViews>
    <sheetView workbookViewId="0"/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Novalt!I1</f>
        <v>8</v>
      </c>
      <c r="J1" s="13"/>
      <c r="K1" s="4" t="s">
        <v>81</v>
      </c>
      <c r="L1" s="65">
        <f>Novalt!L1</f>
        <v>7</v>
      </c>
      <c r="M1" s="65">
        <f>Novalt!M1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">
        <v>88</v>
      </c>
      <c r="C2" s="34"/>
      <c r="D2" s="35"/>
      <c r="E2" s="2"/>
      <c r="F2" s="2"/>
      <c r="H2" s="4" t="s">
        <v>4</v>
      </c>
      <c r="I2" s="64">
        <f>Novalt!I2</f>
        <v>10</v>
      </c>
      <c r="J2" s="2"/>
      <c r="K2" s="41" t="s">
        <v>5</v>
      </c>
      <c r="L2" s="69">
        <f>Novalt!L2</f>
        <v>0.3</v>
      </c>
      <c r="N2" s="8"/>
      <c r="O2" s="43" t="s">
        <v>6</v>
      </c>
      <c r="P2" s="52">
        <f>Novalt!Q73</f>
        <v>-680.4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2" t="str">
        <f>Novalt!B3</f>
        <v xml:space="preserve">Max </v>
      </c>
      <c r="C3" s="34"/>
      <c r="D3" s="36"/>
      <c r="E3" s="2"/>
      <c r="F3" s="2"/>
      <c r="H3" s="4" t="s">
        <v>8</v>
      </c>
      <c r="I3" s="121">
        <f>Novalt!I3</f>
        <v>20</v>
      </c>
      <c r="J3" s="3"/>
      <c r="K3" s="41" t="s">
        <v>9</v>
      </c>
      <c r="L3" s="69">
        <f>Novalt!L3</f>
        <v>0.45</v>
      </c>
      <c r="N3" s="8"/>
      <c r="O3" s="43" t="s">
        <v>10</v>
      </c>
      <c r="P3" s="10">
        <f>SIGN(L9)*(DAY(L10)*24+HOUR(L10)+MINUTE(L10)/100)</f>
        <v>-542.1</v>
      </c>
    </row>
    <row r="4" spans="1:17" ht="16.149999999999999" customHeight="1" thickTop="1" thickBot="1" x14ac:dyDescent="0.25">
      <c r="A4" t="s">
        <v>11</v>
      </c>
      <c r="B4" s="51" t="s">
        <v>69</v>
      </c>
      <c r="C4" s="50"/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144</v>
      </c>
    </row>
    <row r="5" spans="1:17" ht="15.75" customHeight="1" thickBot="1" x14ac:dyDescent="0.25">
      <c r="A5" s="7" t="s">
        <v>15</v>
      </c>
      <c r="B5" s="49">
        <f>Novalt!B5</f>
        <v>2024</v>
      </c>
      <c r="C5" s="15"/>
      <c r="D5" s="38" t="str">
        <f>"bzw." &amp; G10 &amp; " Arbeitstage"</f>
        <v>bzw.18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-686.1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DATE(B5,12,1)</f>
        <v>45627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17.999999999999996</v>
      </c>
      <c r="H9" s="124">
        <f>TIME(INT(F9),(F9-INT(F9))*100,0)</f>
        <v>0.25</v>
      </c>
      <c r="I9" s="128">
        <f>ABS(P2)</f>
        <v>680.4</v>
      </c>
      <c r="J9" s="125">
        <f>TIME(INT(L1),(L1-INT(L1))*100,0)</f>
        <v>0.29166666666666669</v>
      </c>
      <c r="K9" s="126">
        <f>SUM(B36:P36)+SUM(B68:Q68)</f>
        <v>5.7708333333333339</v>
      </c>
      <c r="L9" s="127">
        <f>K9+I10</f>
        <v>-22.590277777777779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-28.590277777777771</v>
      </c>
      <c r="Q9" s="47">
        <f>ABS(P2)</f>
        <v>680.4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18</v>
      </c>
      <c r="H10" s="99">
        <f>TIME(INT(F10),(F10-INT(F10))*100,0)</f>
        <v>0.375</v>
      </c>
      <c r="I10" s="100">
        <f>SIGN(P2)*(INT(I9/24)+TIME(INT(I9),(I9-INT(I9))*100,0))</f>
        <v>-28.361111111111111</v>
      </c>
      <c r="J10" s="101">
        <f>TIME(INT(M1),(M1-INT(M1))*100,0)</f>
        <v>0.83333333333333337</v>
      </c>
      <c r="K10" s="100">
        <f>ABS(K9)</f>
        <v>5.7708333333333339</v>
      </c>
      <c r="L10" s="102">
        <f>ABS(L9)</f>
        <v>22.590277777777779</v>
      </c>
      <c r="M10" s="110" t="e">
        <f>#REF!</f>
        <v>#REF!</v>
      </c>
      <c r="N10" s="112" t="e">
        <f>Q54</f>
        <v>#REF!</v>
      </c>
      <c r="O10" s="111">
        <f>ABS(P10)</f>
        <v>28.590277777777771</v>
      </c>
      <c r="P10" s="1">
        <f>IF(P9&gt;O9,O9,P9)</f>
        <v>-28.590277777777771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45627</v>
      </c>
      <c r="C11" s="16">
        <f t="shared" si="0"/>
        <v>45628</v>
      </c>
      <c r="D11" s="16">
        <f t="shared" si="0"/>
        <v>45629</v>
      </c>
      <c r="E11" s="16">
        <f t="shared" si="0"/>
        <v>45630</v>
      </c>
      <c r="F11" s="16">
        <f t="shared" si="0"/>
        <v>45631</v>
      </c>
      <c r="G11" s="16">
        <f t="shared" si="0"/>
        <v>45632</v>
      </c>
      <c r="H11" s="16">
        <f t="shared" si="0"/>
        <v>45633</v>
      </c>
      <c r="I11" s="16">
        <f t="shared" si="0"/>
        <v>45634</v>
      </c>
      <c r="J11" s="16">
        <f t="shared" si="0"/>
        <v>45635</v>
      </c>
      <c r="K11" s="16">
        <f t="shared" si="0"/>
        <v>45636</v>
      </c>
      <c r="L11" s="16">
        <f t="shared" si="0"/>
        <v>45637</v>
      </c>
      <c r="M11" s="16">
        <f t="shared" si="0"/>
        <v>45638</v>
      </c>
      <c r="N11" s="16">
        <f t="shared" si="0"/>
        <v>45639</v>
      </c>
      <c r="O11" s="16">
        <f t="shared" si="0"/>
        <v>45640</v>
      </c>
      <c r="P11" s="16">
        <f t="shared" si="0"/>
        <v>45641</v>
      </c>
      <c r="Q11" s="2"/>
    </row>
    <row r="12" spans="1:17" ht="16.149999999999999" customHeight="1" thickBot="1" x14ac:dyDescent="0.25">
      <c r="A12" s="6" t="s">
        <v>18</v>
      </c>
      <c r="B12" s="45">
        <f>B11</f>
        <v>45627</v>
      </c>
      <c r="C12" s="45">
        <f t="shared" ref="C12:P12" si="1">C11</f>
        <v>45628</v>
      </c>
      <c r="D12" s="45">
        <f t="shared" si="1"/>
        <v>45629</v>
      </c>
      <c r="E12" s="45">
        <f t="shared" si="1"/>
        <v>45630</v>
      </c>
      <c r="F12" s="45">
        <f t="shared" si="1"/>
        <v>45631</v>
      </c>
      <c r="G12" s="45">
        <f t="shared" si="1"/>
        <v>45632</v>
      </c>
      <c r="H12" s="45">
        <f t="shared" si="1"/>
        <v>45633</v>
      </c>
      <c r="I12" s="45">
        <f t="shared" si="1"/>
        <v>45634</v>
      </c>
      <c r="J12" s="45">
        <f t="shared" si="1"/>
        <v>45635</v>
      </c>
      <c r="K12" s="45">
        <f t="shared" si="1"/>
        <v>45636</v>
      </c>
      <c r="L12" s="45">
        <f t="shared" si="1"/>
        <v>45637</v>
      </c>
      <c r="M12" s="45">
        <f t="shared" si="1"/>
        <v>45638</v>
      </c>
      <c r="N12" s="45">
        <f t="shared" si="1"/>
        <v>45639</v>
      </c>
      <c r="O12" s="45">
        <f t="shared" si="1"/>
        <v>45640</v>
      </c>
      <c r="P12" s="45">
        <f t="shared" si="1"/>
        <v>45641</v>
      </c>
      <c r="Q12" s="2"/>
    </row>
    <row r="13" spans="1:17" ht="16.149999999999999" customHeight="1" x14ac:dyDescent="0.2">
      <c r="A13" s="6" t="s">
        <v>19</v>
      </c>
      <c r="B13" s="29"/>
      <c r="C13" s="29">
        <v>7.15</v>
      </c>
      <c r="D13" s="29">
        <v>7.15</v>
      </c>
      <c r="E13" s="29">
        <v>7.1</v>
      </c>
      <c r="F13" s="29">
        <v>7.1</v>
      </c>
      <c r="G13" s="29">
        <v>7.1</v>
      </c>
      <c r="H13" s="29"/>
      <c r="I13" s="29"/>
      <c r="J13" s="29">
        <v>7.2</v>
      </c>
      <c r="K13" s="29">
        <v>7.1</v>
      </c>
      <c r="L13" s="29">
        <v>7.15</v>
      </c>
      <c r="M13" s="29">
        <v>7.1</v>
      </c>
      <c r="N13" s="29">
        <v>7.15</v>
      </c>
      <c r="O13" s="29"/>
      <c r="P13" s="29"/>
      <c r="Q13" s="6"/>
    </row>
    <row r="14" spans="1:17" ht="16.149999999999999" customHeight="1" x14ac:dyDescent="0.2">
      <c r="A14" s="6" t="s">
        <v>20</v>
      </c>
      <c r="B14" s="29"/>
      <c r="C14" s="29">
        <v>15.45</v>
      </c>
      <c r="D14" s="29">
        <v>15.45</v>
      </c>
      <c r="E14" s="29">
        <v>17.350000000000001</v>
      </c>
      <c r="F14" s="29">
        <v>15.3</v>
      </c>
      <c r="G14" s="29">
        <v>13.1</v>
      </c>
      <c r="H14" s="29"/>
      <c r="I14" s="29"/>
      <c r="J14" s="29">
        <v>16.25</v>
      </c>
      <c r="K14" s="29">
        <v>15.5</v>
      </c>
      <c r="L14" s="29">
        <v>16</v>
      </c>
      <c r="M14" s="29">
        <v>17.149999999999999</v>
      </c>
      <c r="N14" s="29">
        <v>13.15</v>
      </c>
      <c r="O14" s="29"/>
      <c r="P14" s="29"/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f t="shared" si="2"/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>
        <v>0.3</v>
      </c>
      <c r="D17" s="29">
        <v>0.3</v>
      </c>
      <c r="E17" s="29">
        <v>0.3</v>
      </c>
      <c r="F17" s="29">
        <v>0.3</v>
      </c>
      <c r="G17" s="29">
        <v>0</v>
      </c>
      <c r="H17" s="29"/>
      <c r="I17" s="29"/>
      <c r="J17" s="29">
        <v>0.3</v>
      </c>
      <c r="K17" s="29">
        <v>0.3</v>
      </c>
      <c r="L17" s="29">
        <v>0.3</v>
      </c>
      <c r="M17" s="29">
        <v>0.3</v>
      </c>
      <c r="N17" s="29">
        <v>0</v>
      </c>
      <c r="O17" s="29"/>
      <c r="P17" s="29"/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0</v>
      </c>
      <c r="C19" s="18">
        <f t="shared" si="3"/>
        <v>8</v>
      </c>
      <c r="D19" s="18">
        <f t="shared" si="3"/>
        <v>8</v>
      </c>
      <c r="E19" s="18">
        <f t="shared" si="3"/>
        <v>8</v>
      </c>
      <c r="F19" s="18">
        <f t="shared" si="3"/>
        <v>8</v>
      </c>
      <c r="G19" s="18">
        <f t="shared" si="3"/>
        <v>8</v>
      </c>
      <c r="H19" s="18">
        <f t="shared" si="3"/>
        <v>0</v>
      </c>
      <c r="I19" s="18">
        <f t="shared" si="3"/>
        <v>0</v>
      </c>
      <c r="J19" s="18">
        <f t="shared" si="3"/>
        <v>8</v>
      </c>
      <c r="K19" s="18">
        <f t="shared" si="3"/>
        <v>8</v>
      </c>
      <c r="L19" s="18">
        <f t="shared" si="3"/>
        <v>8</v>
      </c>
      <c r="M19" s="18">
        <f t="shared" si="3"/>
        <v>8</v>
      </c>
      <c r="N19" s="18">
        <f t="shared" si="3"/>
        <v>8</v>
      </c>
      <c r="O19" s="18">
        <f t="shared" si="3"/>
        <v>0</v>
      </c>
      <c r="P19" s="18">
        <f t="shared" si="3"/>
        <v>0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0.30208333333333331</v>
      </c>
      <c r="D23" s="20">
        <f t="shared" si="7"/>
        <v>0.30208333333333331</v>
      </c>
      <c r="E23" s="20">
        <f t="shared" si="7"/>
        <v>0.2986111111111111</v>
      </c>
      <c r="F23" s="21">
        <f t="shared" si="7"/>
        <v>0.2986111111111111</v>
      </c>
      <c r="G23" s="20">
        <f t="shared" si="7"/>
        <v>0.2986111111111111</v>
      </c>
      <c r="H23" s="20">
        <f t="shared" si="7"/>
        <v>0</v>
      </c>
      <c r="I23" s="20">
        <f t="shared" si="7"/>
        <v>0</v>
      </c>
      <c r="J23" s="20">
        <f t="shared" si="7"/>
        <v>0.30555555555555552</v>
      </c>
      <c r="K23" s="20">
        <f t="shared" si="7"/>
        <v>0.2986111111111111</v>
      </c>
      <c r="L23" s="20">
        <f t="shared" si="7"/>
        <v>0.30208333333333331</v>
      </c>
      <c r="M23" s="20">
        <f t="shared" si="7"/>
        <v>0.2986111111111111</v>
      </c>
      <c r="N23" s="20">
        <f t="shared" si="7"/>
        <v>0.30208333333333331</v>
      </c>
      <c r="O23" s="20">
        <f t="shared" si="7"/>
        <v>0</v>
      </c>
      <c r="P23" s="20">
        <f t="shared" si="7"/>
        <v>0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0.30208333333333331</v>
      </c>
      <c r="D24" s="56">
        <f t="shared" ref="D24:P24" si="8">IF(AND(D23&gt;0,D23&lt;$J$9),$J$9,D23)</f>
        <v>0.30208333333333331</v>
      </c>
      <c r="E24" s="56">
        <f t="shared" si="8"/>
        <v>0.2986111111111111</v>
      </c>
      <c r="F24" s="56">
        <f t="shared" si="8"/>
        <v>0.2986111111111111</v>
      </c>
      <c r="G24" s="56">
        <f t="shared" si="8"/>
        <v>0.2986111111111111</v>
      </c>
      <c r="H24" s="56">
        <f t="shared" si="8"/>
        <v>0</v>
      </c>
      <c r="I24" s="56">
        <f t="shared" si="8"/>
        <v>0</v>
      </c>
      <c r="J24" s="56">
        <f t="shared" si="8"/>
        <v>0.30555555555555552</v>
      </c>
      <c r="K24" s="56">
        <f t="shared" si="8"/>
        <v>0.2986111111111111</v>
      </c>
      <c r="L24" s="56">
        <f t="shared" si="8"/>
        <v>0.30208333333333331</v>
      </c>
      <c r="M24" s="56">
        <f t="shared" si="8"/>
        <v>0.2986111111111111</v>
      </c>
      <c r="N24" s="56">
        <f t="shared" si="8"/>
        <v>0.30208333333333331</v>
      </c>
      <c r="O24" s="56">
        <f t="shared" si="8"/>
        <v>0</v>
      </c>
      <c r="P24" s="56">
        <f t="shared" si="8"/>
        <v>0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0.65625</v>
      </c>
      <c r="D25" s="20">
        <f t="shared" si="9"/>
        <v>0.65625</v>
      </c>
      <c r="E25" s="20">
        <f t="shared" si="9"/>
        <v>0.73263888888888884</v>
      </c>
      <c r="F25" s="20">
        <f t="shared" si="9"/>
        <v>0.64583333333333337</v>
      </c>
      <c r="G25" s="20">
        <f t="shared" si="9"/>
        <v>0.54861111111111105</v>
      </c>
      <c r="H25" s="20">
        <f t="shared" si="9"/>
        <v>0</v>
      </c>
      <c r="I25" s="20">
        <f t="shared" si="9"/>
        <v>0</v>
      </c>
      <c r="J25" s="20">
        <f t="shared" si="9"/>
        <v>0.68402777777777779</v>
      </c>
      <c r="K25" s="20">
        <f t="shared" si="9"/>
        <v>0.65972222222222221</v>
      </c>
      <c r="L25" s="20">
        <f t="shared" si="9"/>
        <v>0.66666666666666663</v>
      </c>
      <c r="M25" s="20">
        <f t="shared" si="9"/>
        <v>0.71875</v>
      </c>
      <c r="N25" s="20">
        <f t="shared" si="9"/>
        <v>0.55208333333333337</v>
      </c>
      <c r="O25" s="20">
        <f t="shared" si="9"/>
        <v>0</v>
      </c>
      <c r="P25" s="20">
        <f t="shared" si="9"/>
        <v>0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0.65625</v>
      </c>
      <c r="D26" s="56">
        <f t="shared" si="10"/>
        <v>0.65625</v>
      </c>
      <c r="E26" s="56">
        <f t="shared" si="10"/>
        <v>0.73263888888888884</v>
      </c>
      <c r="F26" s="56">
        <f t="shared" si="10"/>
        <v>0.64583333333333337</v>
      </c>
      <c r="G26" s="56">
        <f t="shared" si="10"/>
        <v>0.54861111111111105</v>
      </c>
      <c r="H26" s="56">
        <f t="shared" si="10"/>
        <v>0</v>
      </c>
      <c r="I26" s="56">
        <f t="shared" si="10"/>
        <v>0</v>
      </c>
      <c r="J26" s="56">
        <f t="shared" si="10"/>
        <v>0.68402777777777779</v>
      </c>
      <c r="K26" s="56">
        <f t="shared" si="10"/>
        <v>0.65972222222222221</v>
      </c>
      <c r="L26" s="56">
        <f t="shared" si="10"/>
        <v>0.66666666666666663</v>
      </c>
      <c r="M26" s="56">
        <f t="shared" si="10"/>
        <v>0.71875</v>
      </c>
      <c r="N26" s="56">
        <f t="shared" si="10"/>
        <v>0.55208333333333337</v>
      </c>
      <c r="O26" s="56">
        <f t="shared" si="10"/>
        <v>0</v>
      </c>
      <c r="P26" s="56">
        <f t="shared" si="10"/>
        <v>0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2.0833333333333332E-2</v>
      </c>
      <c r="D28" s="20">
        <f>TIME(INT(D17),(D17-INT(D17))*100,0)+TIME(INT(D18),(D18-INT(D18))*100,0)</f>
        <v>2.0833333333333332E-2</v>
      </c>
      <c r="E28" s="20">
        <f t="shared" ref="E28:P28" si="12">TIME(INT(E17),(E17-INT(E17))*100,0)+TIME(INT(E18),(E18-INT(E18))*100,0)</f>
        <v>2.0833333333333332E-2</v>
      </c>
      <c r="F28" s="20">
        <f t="shared" si="12"/>
        <v>2.0833333333333332E-2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2.0833333333333332E-2</v>
      </c>
      <c r="K28" s="20">
        <f t="shared" si="12"/>
        <v>2.0833333333333332E-2</v>
      </c>
      <c r="L28" s="20">
        <f t="shared" si="12"/>
        <v>2.0833333333333332E-2</v>
      </c>
      <c r="M28" s="20">
        <f t="shared" si="12"/>
        <v>2.0833333333333332E-2</v>
      </c>
      <c r="N28" s="20">
        <f t="shared" si="12"/>
        <v>0</v>
      </c>
      <c r="O28" s="20">
        <f t="shared" si="12"/>
        <v>0</v>
      </c>
      <c r="P28" s="20">
        <f t="shared" si="12"/>
        <v>0</v>
      </c>
    </row>
    <row r="29" spans="1:17" hidden="1" x14ac:dyDescent="0.2">
      <c r="A29" s="17" t="s">
        <v>59</v>
      </c>
      <c r="B29" s="20">
        <f t="shared" ref="B29:P29" si="13">TIME(INT(B19),(B19-INT(B19))*100,0)</f>
        <v>0</v>
      </c>
      <c r="C29" s="20">
        <f t="shared" si="13"/>
        <v>0.33333333333333331</v>
      </c>
      <c r="D29" s="20">
        <f t="shared" si="13"/>
        <v>0.33333333333333331</v>
      </c>
      <c r="E29" s="20">
        <f t="shared" si="13"/>
        <v>0.33333333333333331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</v>
      </c>
      <c r="I29" s="20">
        <f t="shared" si="13"/>
        <v>0</v>
      </c>
      <c r="J29" s="20">
        <f t="shared" si="13"/>
        <v>0.33333333333333331</v>
      </c>
      <c r="K29" s="20">
        <f t="shared" si="13"/>
        <v>0.33333333333333331</v>
      </c>
      <c r="L29" s="20">
        <f t="shared" si="13"/>
        <v>0.33333333333333331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</v>
      </c>
      <c r="P29" s="20">
        <f t="shared" si="13"/>
        <v>0</v>
      </c>
      <c r="Q29" s="2"/>
    </row>
    <row r="30" spans="1:17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14">C30+D29</f>
        <v>0.66666666666666663</v>
      </c>
      <c r="E30" s="22">
        <f t="shared" si="14"/>
        <v>1</v>
      </c>
      <c r="F30" s="22">
        <f t="shared" si="14"/>
        <v>1.3333333333333333</v>
      </c>
      <c r="G30" s="22">
        <f t="shared" si="14"/>
        <v>1.6666666666666665</v>
      </c>
      <c r="H30" s="22">
        <f t="shared" si="14"/>
        <v>1.6666666666666665</v>
      </c>
      <c r="I30" s="22">
        <f t="shared" si="14"/>
        <v>1.6666666666666665</v>
      </c>
      <c r="J30" s="22">
        <f t="shared" si="14"/>
        <v>1.9999999999999998</v>
      </c>
      <c r="K30" s="22">
        <f t="shared" si="14"/>
        <v>2.333333333333333</v>
      </c>
      <c r="L30" s="22">
        <f t="shared" si="14"/>
        <v>2.6666666666666665</v>
      </c>
      <c r="M30" s="22">
        <f t="shared" si="14"/>
        <v>3</v>
      </c>
      <c r="N30" s="22">
        <f t="shared" si="14"/>
        <v>3.3333333333333335</v>
      </c>
      <c r="O30" s="22">
        <f t="shared" si="14"/>
        <v>3.3333333333333335</v>
      </c>
      <c r="P30" s="66">
        <f t="shared" si="14"/>
        <v>3.3333333333333335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0.35416666666666669</v>
      </c>
      <c r="D31" s="22">
        <f>D26-D24</f>
        <v>0.35416666666666669</v>
      </c>
      <c r="E31" s="22">
        <f t="shared" ref="E31:P31" si="15">E26-E24</f>
        <v>0.43402777777777773</v>
      </c>
      <c r="F31" s="22">
        <f t="shared" si="15"/>
        <v>0.34722222222222227</v>
      </c>
      <c r="G31" s="22">
        <f t="shared" si="15"/>
        <v>0.24999999999999994</v>
      </c>
      <c r="H31" s="22">
        <f t="shared" si="15"/>
        <v>0</v>
      </c>
      <c r="I31" s="22">
        <f t="shared" si="15"/>
        <v>0</v>
      </c>
      <c r="J31" s="22">
        <f t="shared" si="15"/>
        <v>0.37847222222222227</v>
      </c>
      <c r="K31" s="22">
        <f t="shared" si="15"/>
        <v>0.3611111111111111</v>
      </c>
      <c r="L31" s="22">
        <f t="shared" si="15"/>
        <v>0.36458333333333331</v>
      </c>
      <c r="M31" s="22">
        <f t="shared" si="15"/>
        <v>0.4201388888888889</v>
      </c>
      <c r="N31" s="22">
        <f t="shared" si="15"/>
        <v>0.25000000000000006</v>
      </c>
      <c r="O31" s="22">
        <f t="shared" si="15"/>
        <v>0</v>
      </c>
      <c r="P31" s="22">
        <f t="shared" si="15"/>
        <v>0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2.0833333333333332E-2</v>
      </c>
      <c r="D32" s="74">
        <f t="shared" si="16"/>
        <v>2.0833333333333332E-2</v>
      </c>
      <c r="E32" s="74">
        <f t="shared" si="16"/>
        <v>3.125E-2</v>
      </c>
      <c r="F32" s="74">
        <f t="shared" si="16"/>
        <v>2.0833333333333332E-2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2.0833333333333332E-2</v>
      </c>
      <c r="K32" s="74">
        <f t="shared" si="16"/>
        <v>2.0833333333333332E-2</v>
      </c>
      <c r="L32" s="74">
        <f t="shared" si="16"/>
        <v>2.0833333333333332E-2</v>
      </c>
      <c r="M32" s="74">
        <f t="shared" si="16"/>
        <v>3.125E-2</v>
      </c>
      <c r="N32" s="74">
        <f t="shared" si="16"/>
        <v>0</v>
      </c>
      <c r="O32" s="74">
        <f t="shared" si="16"/>
        <v>0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0.3</v>
      </c>
      <c r="D33" s="75">
        <f t="shared" si="17"/>
        <v>0.3</v>
      </c>
      <c r="E33" s="75">
        <f t="shared" si="17"/>
        <v>0.45</v>
      </c>
      <c r="F33" s="75">
        <f t="shared" si="17"/>
        <v>0.3</v>
      </c>
      <c r="G33" s="75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0.3</v>
      </c>
      <c r="K33" s="75">
        <f t="shared" si="17"/>
        <v>0.3</v>
      </c>
      <c r="L33" s="75">
        <f t="shared" si="17"/>
        <v>0.3</v>
      </c>
      <c r="M33" s="75">
        <f t="shared" si="17"/>
        <v>0.45</v>
      </c>
      <c r="N33" s="75">
        <f t="shared" si="17"/>
        <v>0</v>
      </c>
      <c r="O33" s="75">
        <f t="shared" si="17"/>
        <v>0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2.0833333333333332E-2</v>
      </c>
      <c r="D34" s="76">
        <f t="shared" si="18"/>
        <v>2.0833333333333332E-2</v>
      </c>
      <c r="E34" s="76">
        <f t="shared" si="18"/>
        <v>3.125E-2</v>
      </c>
      <c r="F34" s="76">
        <f t="shared" si="18"/>
        <v>2.0833333333333332E-2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2.0833333333333332E-2</v>
      </c>
      <c r="K34" s="76">
        <f t="shared" si="18"/>
        <v>2.0833333333333332E-2</v>
      </c>
      <c r="L34" s="76">
        <f t="shared" si="18"/>
        <v>2.0833333333333332E-2</v>
      </c>
      <c r="M34" s="76">
        <f t="shared" si="18"/>
        <v>3.125E-2</v>
      </c>
      <c r="N34" s="76">
        <f t="shared" si="18"/>
        <v>0</v>
      </c>
      <c r="O34" s="76">
        <f t="shared" si="18"/>
        <v>0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0.33333333333333337</v>
      </c>
      <c r="D35" s="22">
        <f t="shared" si="19"/>
        <v>0.33333333333333337</v>
      </c>
      <c r="E35" s="22">
        <f t="shared" si="19"/>
        <v>0.40277777777777773</v>
      </c>
      <c r="F35" s="22">
        <f t="shared" si="19"/>
        <v>0.32638888888888895</v>
      </c>
      <c r="G35" s="22">
        <f t="shared" si="19"/>
        <v>0.24999999999999994</v>
      </c>
      <c r="H35" s="22">
        <f t="shared" si="19"/>
        <v>0</v>
      </c>
      <c r="I35" s="22">
        <f t="shared" si="19"/>
        <v>0</v>
      </c>
      <c r="J35" s="22">
        <f t="shared" si="19"/>
        <v>0.35763888888888895</v>
      </c>
      <c r="K35" s="22">
        <f t="shared" si="19"/>
        <v>0.34027777777777779</v>
      </c>
      <c r="L35" s="22">
        <f t="shared" si="19"/>
        <v>0.34375</v>
      </c>
      <c r="M35" s="22">
        <f t="shared" si="19"/>
        <v>0.3888888888888889</v>
      </c>
      <c r="N35" s="22">
        <f t="shared" si="19"/>
        <v>0.25000000000000006</v>
      </c>
      <c r="O35" s="22">
        <f t="shared" si="19"/>
        <v>0</v>
      </c>
      <c r="P35" s="22">
        <f t="shared" si="19"/>
        <v>0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0.33333333333333337</v>
      </c>
      <c r="D36" s="57">
        <f t="shared" si="20"/>
        <v>0.33333333333333337</v>
      </c>
      <c r="E36" s="57">
        <f t="shared" si="20"/>
        <v>0.40277777777777773</v>
      </c>
      <c r="F36" s="57">
        <f t="shared" si="20"/>
        <v>0.32638888888888895</v>
      </c>
      <c r="G36" s="57">
        <f t="shared" si="20"/>
        <v>0.24999999999999994</v>
      </c>
      <c r="H36" s="57">
        <f t="shared" si="20"/>
        <v>0</v>
      </c>
      <c r="I36" s="57">
        <f t="shared" si="20"/>
        <v>0</v>
      </c>
      <c r="J36" s="57">
        <f t="shared" si="20"/>
        <v>0.35763888888888895</v>
      </c>
      <c r="K36" s="57">
        <f t="shared" si="20"/>
        <v>0.34027777777777779</v>
      </c>
      <c r="L36" s="57">
        <f t="shared" si="20"/>
        <v>0.34375</v>
      </c>
      <c r="M36" s="57">
        <f t="shared" si="20"/>
        <v>0.3888888888888889</v>
      </c>
      <c r="N36" s="57">
        <f t="shared" si="20"/>
        <v>0.25000000000000006</v>
      </c>
      <c r="O36" s="57">
        <f t="shared" si="20"/>
        <v>0</v>
      </c>
      <c r="P36" s="57">
        <f t="shared" si="20"/>
        <v>0</v>
      </c>
      <c r="Q36" s="2"/>
    </row>
    <row r="37" spans="1:17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21">HOUR(C36)+MINUTE(C36)/100</f>
        <v>8</v>
      </c>
      <c r="D37" s="25">
        <f t="shared" si="21"/>
        <v>8</v>
      </c>
      <c r="E37" s="25">
        <f t="shared" si="21"/>
        <v>9.4</v>
      </c>
      <c r="F37" s="25">
        <f t="shared" si="21"/>
        <v>7.5</v>
      </c>
      <c r="G37" s="25">
        <f t="shared" si="21"/>
        <v>6</v>
      </c>
      <c r="H37" s="25">
        <f t="shared" si="21"/>
        <v>0</v>
      </c>
      <c r="I37" s="25">
        <f t="shared" si="21"/>
        <v>0</v>
      </c>
      <c r="J37" s="25">
        <f t="shared" si="21"/>
        <v>8.35</v>
      </c>
      <c r="K37" s="25">
        <f t="shared" si="21"/>
        <v>8.1</v>
      </c>
      <c r="L37" s="25">
        <f t="shared" si="21"/>
        <v>8.15</v>
      </c>
      <c r="M37" s="25">
        <f t="shared" si="21"/>
        <v>9.1999999999999993</v>
      </c>
      <c r="N37" s="25">
        <f t="shared" si="21"/>
        <v>6</v>
      </c>
      <c r="O37" s="25">
        <f t="shared" si="21"/>
        <v>0</v>
      </c>
      <c r="P37" s="25">
        <f t="shared" si="21"/>
        <v>0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0</v>
      </c>
      <c r="C38" s="22">
        <f t="shared" si="22"/>
        <v>0</v>
      </c>
      <c r="D38" s="22">
        <f t="shared" si="22"/>
        <v>0</v>
      </c>
      <c r="E38" s="22">
        <f t="shared" si="22"/>
        <v>6.944444444444442E-2</v>
      </c>
      <c r="F38" s="22">
        <f t="shared" si="22"/>
        <v>-6.9444444444443643E-3</v>
      </c>
      <c r="G38" s="22">
        <f t="shared" si="22"/>
        <v>-8.333333333333337E-2</v>
      </c>
      <c r="H38" s="22">
        <f t="shared" si="22"/>
        <v>0</v>
      </c>
      <c r="I38" s="22">
        <f t="shared" si="22"/>
        <v>0</v>
      </c>
      <c r="J38" s="22">
        <f t="shared" si="22"/>
        <v>2.4305555555555636E-2</v>
      </c>
      <c r="K38" s="22">
        <f t="shared" si="22"/>
        <v>6.9444444444444753E-3</v>
      </c>
      <c r="L38" s="22">
        <f t="shared" si="22"/>
        <v>1.0416666666666685E-2</v>
      </c>
      <c r="M38" s="22">
        <f t="shared" si="22"/>
        <v>5.555555555555558E-2</v>
      </c>
      <c r="N38" s="22">
        <f t="shared" si="22"/>
        <v>-8.3333333333333259E-2</v>
      </c>
      <c r="O38" s="22">
        <f t="shared" si="22"/>
        <v>0</v>
      </c>
      <c r="P38" s="22">
        <f t="shared" si="22"/>
        <v>0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0</v>
      </c>
      <c r="C39" s="26">
        <f t="shared" ref="C39:P39" si="23">SIGN(C38)*(HOUR(ABS(C38))+MINUTE(ABS(C38))/100)</f>
        <v>0</v>
      </c>
      <c r="D39" s="26">
        <f t="shared" si="23"/>
        <v>0</v>
      </c>
      <c r="E39" s="26">
        <f t="shared" si="23"/>
        <v>1.4</v>
      </c>
      <c r="F39" s="26">
        <f t="shared" si="23"/>
        <v>-0.1</v>
      </c>
      <c r="G39" s="26">
        <f t="shared" si="23"/>
        <v>-2</v>
      </c>
      <c r="H39" s="26">
        <f t="shared" si="23"/>
        <v>0</v>
      </c>
      <c r="I39" s="26">
        <f t="shared" si="23"/>
        <v>0</v>
      </c>
      <c r="J39" s="26">
        <f t="shared" si="23"/>
        <v>0.35</v>
      </c>
      <c r="K39" s="26">
        <f t="shared" si="23"/>
        <v>0.1</v>
      </c>
      <c r="L39" s="26">
        <f t="shared" si="23"/>
        <v>0.15</v>
      </c>
      <c r="M39" s="26">
        <f t="shared" si="23"/>
        <v>1.2</v>
      </c>
      <c r="N39" s="26">
        <f t="shared" si="23"/>
        <v>-2</v>
      </c>
      <c r="O39" s="26">
        <f t="shared" si="23"/>
        <v>0</v>
      </c>
      <c r="P39" s="27">
        <f t="shared" si="23"/>
        <v>0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-28.361111111111111</v>
      </c>
      <c r="C40" s="22">
        <f t="shared" ref="C40:P40" si="24">C38+B40</f>
        <v>-28.361111111111111</v>
      </c>
      <c r="D40" s="22">
        <f t="shared" si="24"/>
        <v>-28.361111111111111</v>
      </c>
      <c r="E40" s="22">
        <f t="shared" si="24"/>
        <v>-28.291666666666668</v>
      </c>
      <c r="F40" s="22">
        <f t="shared" si="24"/>
        <v>-28.298611111111111</v>
      </c>
      <c r="G40" s="22">
        <f t="shared" si="24"/>
        <v>-28.381944444444443</v>
      </c>
      <c r="H40" s="22">
        <f t="shared" si="24"/>
        <v>-28.381944444444443</v>
      </c>
      <c r="I40" s="22">
        <f t="shared" si="24"/>
        <v>-28.381944444444443</v>
      </c>
      <c r="J40" s="22">
        <f t="shared" si="24"/>
        <v>-28.357638888888886</v>
      </c>
      <c r="K40" s="22">
        <f t="shared" si="24"/>
        <v>-28.350694444444443</v>
      </c>
      <c r="L40" s="22">
        <f t="shared" si="24"/>
        <v>-28.340277777777775</v>
      </c>
      <c r="M40" s="22">
        <f t="shared" si="24"/>
        <v>-28.284722222222218</v>
      </c>
      <c r="N40" s="22">
        <f t="shared" si="24"/>
        <v>-28.36805555555555</v>
      </c>
      <c r="O40" s="22">
        <f t="shared" si="24"/>
        <v>-28.36805555555555</v>
      </c>
      <c r="P40" s="66">
        <f t="shared" si="24"/>
        <v>-28.36805555555555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-680.4</v>
      </c>
      <c r="C41" s="28">
        <f t="shared" ref="C41:P41" si="25">SIGN(C40)*(DAY(ABS(C40))*24+HOUR(ABS(C40))+MINUTE(ABS(C40))/100)</f>
        <v>-680.4</v>
      </c>
      <c r="D41" s="28">
        <f t="shared" si="25"/>
        <v>-680.4</v>
      </c>
      <c r="E41" s="28">
        <f t="shared" si="25"/>
        <v>-679</v>
      </c>
      <c r="F41" s="28">
        <f t="shared" si="25"/>
        <v>-679.1</v>
      </c>
      <c r="G41" s="28">
        <f t="shared" si="25"/>
        <v>-681.1</v>
      </c>
      <c r="H41" s="28">
        <f t="shared" si="25"/>
        <v>-681.1</v>
      </c>
      <c r="I41" s="28">
        <f t="shared" si="25"/>
        <v>-681.1</v>
      </c>
      <c r="J41" s="28">
        <f t="shared" si="25"/>
        <v>-680.35</v>
      </c>
      <c r="K41" s="28">
        <f t="shared" si="25"/>
        <v>-680.25</v>
      </c>
      <c r="L41" s="28">
        <f t="shared" si="25"/>
        <v>-680.1</v>
      </c>
      <c r="M41" s="28">
        <f t="shared" si="25"/>
        <v>-678.5</v>
      </c>
      <c r="N41" s="28">
        <f t="shared" si="25"/>
        <v>-680.5</v>
      </c>
      <c r="O41" s="28">
        <f t="shared" si="25"/>
        <v>-680.5</v>
      </c>
      <c r="P41" s="28">
        <f t="shared" si="25"/>
        <v>-680.5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45642</v>
      </c>
      <c r="C43" s="16">
        <f t="shared" si="27"/>
        <v>45643</v>
      </c>
      <c r="D43" s="16">
        <f t="shared" si="27"/>
        <v>45644</v>
      </c>
      <c r="E43" s="16">
        <f t="shared" si="27"/>
        <v>45645</v>
      </c>
      <c r="F43" s="16">
        <f t="shared" si="27"/>
        <v>45646</v>
      </c>
      <c r="G43" s="16">
        <f t="shared" si="27"/>
        <v>45647</v>
      </c>
      <c r="H43" s="16">
        <f t="shared" si="27"/>
        <v>45648</v>
      </c>
      <c r="I43" s="16">
        <f t="shared" si="27"/>
        <v>45649</v>
      </c>
      <c r="J43" s="16">
        <f t="shared" si="27"/>
        <v>45650</v>
      </c>
      <c r="K43" s="16">
        <f t="shared" si="27"/>
        <v>45651</v>
      </c>
      <c r="L43" s="16">
        <f t="shared" si="27"/>
        <v>45652</v>
      </c>
      <c r="M43" s="16">
        <f t="shared" si="27"/>
        <v>45653</v>
      </c>
      <c r="N43" s="16">
        <f t="shared" si="27"/>
        <v>45654</v>
      </c>
      <c r="O43" s="16">
        <f>IF(MONTH($B$9+COLUMN(O45)+13)=MONTH($B$9),$B$9+COLUMN(O45)+13,"")</f>
        <v>45655</v>
      </c>
      <c r="P43" s="16">
        <f>IF(MONTH($B$9+COLUMN(P45)+13)=MONTH($B$9),$B$9+COLUMN(P45)+13,"")</f>
        <v>45656</v>
      </c>
      <c r="Q43" s="16">
        <f>IF(MONTH($B$9+COLUMN(Q45)+13)=MONTH($B$9),$B$9+COLUMN(Q45)+13,"")</f>
        <v>45657</v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45642</v>
      </c>
      <c r="C44" s="45">
        <f t="shared" si="28"/>
        <v>45643</v>
      </c>
      <c r="D44" s="45">
        <f t="shared" si="28"/>
        <v>45644</v>
      </c>
      <c r="E44" s="45">
        <f t="shared" si="28"/>
        <v>45645</v>
      </c>
      <c r="F44" s="45">
        <f t="shared" si="28"/>
        <v>45646</v>
      </c>
      <c r="G44" s="45">
        <f t="shared" si="28"/>
        <v>45647</v>
      </c>
      <c r="H44" s="45">
        <f t="shared" si="28"/>
        <v>45648</v>
      </c>
      <c r="I44" s="45">
        <f t="shared" si="28"/>
        <v>45649</v>
      </c>
      <c r="J44" s="45">
        <f t="shared" si="28"/>
        <v>45650</v>
      </c>
      <c r="K44" s="45">
        <f t="shared" si="28"/>
        <v>45651</v>
      </c>
      <c r="L44" s="45">
        <f t="shared" si="28"/>
        <v>45652</v>
      </c>
      <c r="M44" s="45">
        <f t="shared" si="28"/>
        <v>45653</v>
      </c>
      <c r="N44" s="45">
        <f t="shared" si="28"/>
        <v>45654</v>
      </c>
      <c r="O44" s="45">
        <f t="shared" si="28"/>
        <v>45655</v>
      </c>
      <c r="P44" s="45">
        <f t="shared" si="28"/>
        <v>45656</v>
      </c>
      <c r="Q44" s="45">
        <f t="shared" si="28"/>
        <v>45657</v>
      </c>
    </row>
    <row r="45" spans="1:17" ht="16.149999999999999" customHeight="1" x14ac:dyDescent="0.2">
      <c r="A45" s="6" t="s">
        <v>19</v>
      </c>
      <c r="B45" s="29">
        <v>7.1</v>
      </c>
      <c r="C45" s="29">
        <v>7.15</v>
      </c>
      <c r="D45" s="29">
        <v>7.1</v>
      </c>
      <c r="E45" s="29">
        <v>7.15</v>
      </c>
      <c r="F45" s="29">
        <v>7.15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>
        <v>16.350000000000001</v>
      </c>
      <c r="C46" s="29">
        <v>17.350000000000001</v>
      </c>
      <c r="D46" s="29">
        <v>17.25</v>
      </c>
      <c r="E46" s="29">
        <v>16.25</v>
      </c>
      <c r="F46" s="29">
        <v>13.15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8</v>
      </c>
      <c r="N47" s="68">
        <f t="shared" si="29"/>
        <v>0</v>
      </c>
      <c r="O47" s="68">
        <f t="shared" si="29"/>
        <v>0</v>
      </c>
      <c r="P47" s="68">
        <f t="shared" si="29"/>
        <v>8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 t="s">
        <v>84</v>
      </c>
      <c r="J48" s="30" t="s">
        <v>23</v>
      </c>
      <c r="K48" s="30" t="s">
        <v>23</v>
      </c>
      <c r="L48" s="30" t="s">
        <v>23</v>
      </c>
      <c r="M48" s="30" t="s">
        <v>83</v>
      </c>
      <c r="N48" s="30"/>
      <c r="O48" s="30"/>
      <c r="P48" s="30" t="s">
        <v>83</v>
      </c>
      <c r="Q48" s="30" t="s">
        <v>23</v>
      </c>
    </row>
    <row r="49" spans="1:18" ht="16.149999999999999" customHeight="1" x14ac:dyDescent="0.2">
      <c r="A49" s="6" t="s">
        <v>24</v>
      </c>
      <c r="B49" s="29">
        <v>0.3</v>
      </c>
      <c r="C49" s="29">
        <v>0.3</v>
      </c>
      <c r="D49" s="29">
        <v>0.3</v>
      </c>
      <c r="E49" s="29">
        <v>0.3</v>
      </c>
      <c r="F49" s="29">
        <v>0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 t="shared" si="30"/>
        <v>8</v>
      </c>
      <c r="D51" s="18">
        <f t="shared" si="30"/>
        <v>8</v>
      </c>
      <c r="E51" s="18">
        <f t="shared" si="30"/>
        <v>8</v>
      </c>
      <c r="F51" s="18">
        <f t="shared" si="30"/>
        <v>8</v>
      </c>
      <c r="G51" s="18">
        <f t="shared" si="30"/>
        <v>0</v>
      </c>
      <c r="H51" s="18">
        <f t="shared" si="30"/>
        <v>0</v>
      </c>
      <c r="I51" s="18">
        <f t="shared" si="30"/>
        <v>8</v>
      </c>
      <c r="J51" s="18">
        <f t="shared" si="30"/>
        <v>0</v>
      </c>
      <c r="K51" s="18">
        <f t="shared" si="30"/>
        <v>0</v>
      </c>
      <c r="L51" s="18">
        <f t="shared" si="30"/>
        <v>0</v>
      </c>
      <c r="M51" s="18">
        <f t="shared" si="30"/>
        <v>8</v>
      </c>
      <c r="N51" s="18">
        <f t="shared" si="30"/>
        <v>0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0.2986111111111111</v>
      </c>
      <c r="C55" s="20">
        <f t="shared" si="34"/>
        <v>0.30208333333333331</v>
      </c>
      <c r="D55" s="20">
        <f t="shared" si="34"/>
        <v>0.2986111111111111</v>
      </c>
      <c r="E55" s="20">
        <f t="shared" si="34"/>
        <v>0.30208333333333331</v>
      </c>
      <c r="F55" s="21">
        <f t="shared" si="34"/>
        <v>0.30208333333333331</v>
      </c>
      <c r="G55" s="20">
        <f t="shared" si="34"/>
        <v>0</v>
      </c>
      <c r="H55" s="20">
        <f t="shared" si="34"/>
        <v>0</v>
      </c>
      <c r="I55" s="20">
        <f t="shared" si="34"/>
        <v>0</v>
      </c>
      <c r="J55" s="20">
        <f t="shared" si="34"/>
        <v>0</v>
      </c>
      <c r="K55" s="20">
        <f t="shared" si="34"/>
        <v>0</v>
      </c>
      <c r="L55" s="20">
        <f t="shared" si="34"/>
        <v>0</v>
      </c>
      <c r="M55" s="20">
        <f t="shared" si="34"/>
        <v>0</v>
      </c>
      <c r="N55" s="20">
        <f t="shared" si="34"/>
        <v>0</v>
      </c>
      <c r="O55" s="20">
        <f t="shared" si="34"/>
        <v>0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0.2986111111111111</v>
      </c>
      <c r="C56" s="56">
        <f>IF(C55&lt;$J$9,$J$9,C55)</f>
        <v>0.30208333333333331</v>
      </c>
      <c r="D56" s="56">
        <f t="shared" ref="D56:Q56" si="35">IF(AND(D55&gt;0,D55&lt;$J$9),$J$9,D55)</f>
        <v>0.2986111111111111</v>
      </c>
      <c r="E56" s="56">
        <f t="shared" si="35"/>
        <v>0.30208333333333331</v>
      </c>
      <c r="F56" s="56">
        <f t="shared" si="35"/>
        <v>0.30208333333333331</v>
      </c>
      <c r="G56" s="56">
        <f t="shared" si="35"/>
        <v>0</v>
      </c>
      <c r="H56" s="56">
        <f t="shared" si="35"/>
        <v>0</v>
      </c>
      <c r="I56" s="56">
        <f t="shared" si="35"/>
        <v>0</v>
      </c>
      <c r="J56" s="56">
        <f t="shared" si="35"/>
        <v>0</v>
      </c>
      <c r="K56" s="56">
        <f t="shared" si="35"/>
        <v>0</v>
      </c>
      <c r="L56" s="56">
        <f t="shared" si="35"/>
        <v>0</v>
      </c>
      <c r="M56" s="56">
        <f t="shared" si="35"/>
        <v>0</v>
      </c>
      <c r="N56" s="56">
        <f t="shared" si="35"/>
        <v>0</v>
      </c>
      <c r="O56" s="56">
        <f t="shared" si="35"/>
        <v>0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0.69097222222222221</v>
      </c>
      <c r="C57" s="20">
        <f t="shared" si="36"/>
        <v>0.73263888888888884</v>
      </c>
      <c r="D57" s="20">
        <f t="shared" si="36"/>
        <v>0.72569444444444453</v>
      </c>
      <c r="E57" s="20">
        <f t="shared" si="36"/>
        <v>0.68402777777777779</v>
      </c>
      <c r="F57" s="20">
        <f t="shared" si="36"/>
        <v>0.55208333333333337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0.69097222222222221</v>
      </c>
      <c r="C58" s="56">
        <f t="shared" si="37"/>
        <v>0.73263888888888884</v>
      </c>
      <c r="D58" s="56">
        <f t="shared" si="37"/>
        <v>0.72569444444444453</v>
      </c>
      <c r="E58" s="56">
        <f t="shared" si="37"/>
        <v>0.68402777777777779</v>
      </c>
      <c r="F58" s="56">
        <f t="shared" si="37"/>
        <v>0.55208333333333337</v>
      </c>
      <c r="G58" s="56">
        <f t="shared" si="37"/>
        <v>0</v>
      </c>
      <c r="H58" s="56">
        <f t="shared" si="37"/>
        <v>0</v>
      </c>
      <c r="I58" s="56">
        <f t="shared" si="37"/>
        <v>0</v>
      </c>
      <c r="J58" s="56">
        <f t="shared" si="37"/>
        <v>0</v>
      </c>
      <c r="K58" s="56">
        <f t="shared" si="37"/>
        <v>0</v>
      </c>
      <c r="L58" s="56">
        <f t="shared" si="37"/>
        <v>0</v>
      </c>
      <c r="M58" s="56">
        <f t="shared" si="37"/>
        <v>0</v>
      </c>
      <c r="N58" s="56">
        <f t="shared" si="37"/>
        <v>0</v>
      </c>
      <c r="O58" s="56">
        <f t="shared" si="37"/>
        <v>0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0.33333333333333331</v>
      </c>
      <c r="N59" s="20">
        <f t="shared" si="38"/>
        <v>0</v>
      </c>
      <c r="O59" s="20">
        <f t="shared" si="38"/>
        <v>0</v>
      </c>
      <c r="P59" s="20">
        <f t="shared" si="38"/>
        <v>0.33333333333333331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2.0833333333333332E-2</v>
      </c>
      <c r="C60" s="20">
        <f t="shared" si="39"/>
        <v>2.0833333333333332E-2</v>
      </c>
      <c r="D60" s="20">
        <f t="shared" si="39"/>
        <v>2.0833333333333332E-2</v>
      </c>
      <c r="E60" s="20">
        <f t="shared" si="39"/>
        <v>2.0833333333333332E-2</v>
      </c>
      <c r="F60" s="20">
        <f t="shared" si="39"/>
        <v>0</v>
      </c>
      <c r="G60" s="20">
        <f t="shared" si="39"/>
        <v>0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0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0.33333333333333331</v>
      </c>
      <c r="D61" s="20">
        <f t="shared" si="40"/>
        <v>0.33333333333333331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</v>
      </c>
      <c r="H61" s="20">
        <f t="shared" si="40"/>
        <v>0</v>
      </c>
      <c r="I61" s="20">
        <f t="shared" si="40"/>
        <v>0.33333333333333331</v>
      </c>
      <c r="J61" s="20">
        <f t="shared" si="40"/>
        <v>0</v>
      </c>
      <c r="K61" s="20">
        <f t="shared" si="40"/>
        <v>0</v>
      </c>
      <c r="L61" s="20">
        <f t="shared" si="40"/>
        <v>0</v>
      </c>
      <c r="M61" s="20">
        <f t="shared" si="40"/>
        <v>0.33333333333333331</v>
      </c>
      <c r="N61" s="20">
        <f t="shared" si="40"/>
        <v>0</v>
      </c>
      <c r="O61" s="20">
        <f t="shared" si="40"/>
        <v>0</v>
      </c>
      <c r="P61" s="20">
        <f t="shared" si="40"/>
        <v>0.33333333333333331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3.666666666666667</v>
      </c>
      <c r="C62" s="22">
        <f>B62+C61</f>
        <v>4</v>
      </c>
      <c r="D62" s="22">
        <f t="shared" ref="D62:Q62" si="41">C62+D61</f>
        <v>4.333333333333333</v>
      </c>
      <c r="E62" s="22">
        <f t="shared" si="41"/>
        <v>4.6666666666666661</v>
      </c>
      <c r="F62" s="22">
        <f t="shared" si="41"/>
        <v>4.9999999999999991</v>
      </c>
      <c r="G62" s="22">
        <f t="shared" si="41"/>
        <v>4.9999999999999991</v>
      </c>
      <c r="H62" s="22">
        <f t="shared" si="41"/>
        <v>4.9999999999999991</v>
      </c>
      <c r="I62" s="22">
        <f t="shared" si="41"/>
        <v>5.3333333333333321</v>
      </c>
      <c r="J62" s="22">
        <f t="shared" si="41"/>
        <v>5.3333333333333321</v>
      </c>
      <c r="K62" s="22">
        <f t="shared" si="41"/>
        <v>5.3333333333333321</v>
      </c>
      <c r="L62" s="22">
        <f t="shared" si="41"/>
        <v>5.3333333333333321</v>
      </c>
      <c r="M62" s="22">
        <f t="shared" si="41"/>
        <v>5.6666666666666652</v>
      </c>
      <c r="N62" s="22">
        <f t="shared" si="41"/>
        <v>5.6666666666666652</v>
      </c>
      <c r="O62" s="22">
        <f t="shared" si="41"/>
        <v>5.6666666666666652</v>
      </c>
      <c r="P62" s="22">
        <f t="shared" si="41"/>
        <v>5.9999999999999982</v>
      </c>
      <c r="Q62" s="58">
        <f t="shared" si="41"/>
        <v>5.9999999999999982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0.3923611111111111</v>
      </c>
      <c r="C63" s="22">
        <f t="shared" si="42"/>
        <v>0.43055555555555552</v>
      </c>
      <c r="D63" s="22">
        <f t="shared" si="42"/>
        <v>0.42708333333333343</v>
      </c>
      <c r="E63" s="22">
        <f t="shared" si="42"/>
        <v>0.38194444444444448</v>
      </c>
      <c r="F63" s="22">
        <f t="shared" si="42"/>
        <v>0.25000000000000006</v>
      </c>
      <c r="G63" s="22">
        <f t="shared" si="42"/>
        <v>0</v>
      </c>
      <c r="H63" s="22">
        <f t="shared" si="42"/>
        <v>0</v>
      </c>
      <c r="I63" s="22">
        <f t="shared" si="42"/>
        <v>0</v>
      </c>
      <c r="J63" s="22">
        <f t="shared" si="42"/>
        <v>0</v>
      </c>
      <c r="K63" s="22">
        <f t="shared" si="42"/>
        <v>0</v>
      </c>
      <c r="L63" s="22">
        <f t="shared" si="42"/>
        <v>0</v>
      </c>
      <c r="M63" s="22">
        <f t="shared" si="42"/>
        <v>0</v>
      </c>
      <c r="N63" s="22">
        <f t="shared" si="42"/>
        <v>0</v>
      </c>
      <c r="O63" s="22">
        <f t="shared" si="42"/>
        <v>0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2.0833333333333332E-2</v>
      </c>
      <c r="C64" s="74">
        <f t="shared" si="43"/>
        <v>3.125E-2</v>
      </c>
      <c r="D64" s="74">
        <f t="shared" si="43"/>
        <v>3.125E-2</v>
      </c>
      <c r="E64" s="74">
        <f t="shared" si="43"/>
        <v>2.0833333333333332E-2</v>
      </c>
      <c r="F64" s="74">
        <f t="shared" si="43"/>
        <v>0</v>
      </c>
      <c r="G64" s="74">
        <f t="shared" si="43"/>
        <v>0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0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0.3</v>
      </c>
      <c r="C65" s="75">
        <f t="shared" si="44"/>
        <v>0.45</v>
      </c>
      <c r="D65" s="75">
        <f t="shared" si="44"/>
        <v>0.45</v>
      </c>
      <c r="E65" s="75">
        <f t="shared" si="44"/>
        <v>0.3</v>
      </c>
      <c r="F65" s="75">
        <f t="shared" si="44"/>
        <v>0</v>
      </c>
      <c r="G65" s="75">
        <f t="shared" si="44"/>
        <v>0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2.0833333333333332E-2</v>
      </c>
      <c r="C66" s="76">
        <f t="shared" ref="C66:P66" si="45">TIME(INT(C65),(C65-INT(C65))*100,0)</f>
        <v>3.125E-2</v>
      </c>
      <c r="D66" s="76">
        <f t="shared" si="45"/>
        <v>3.125E-2</v>
      </c>
      <c r="E66" s="76">
        <f t="shared" si="45"/>
        <v>2.0833333333333332E-2</v>
      </c>
      <c r="F66" s="76">
        <f t="shared" si="45"/>
        <v>0</v>
      </c>
      <c r="G66" s="76">
        <f t="shared" si="45"/>
        <v>0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0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0.37152777777777779</v>
      </c>
      <c r="C67" s="22">
        <f t="shared" ref="C67:P67" si="46">IF(C52=1,0,IF(C58&gt;C56,C58-C56-C66+C59,C59))</f>
        <v>0.39930555555555552</v>
      </c>
      <c r="D67" s="22">
        <f t="shared" si="46"/>
        <v>0.39583333333333343</v>
      </c>
      <c r="E67" s="22">
        <f t="shared" si="46"/>
        <v>0.36111111111111116</v>
      </c>
      <c r="F67" s="22">
        <f t="shared" si="46"/>
        <v>0.25000000000000006</v>
      </c>
      <c r="G67" s="22">
        <f t="shared" si="46"/>
        <v>0</v>
      </c>
      <c r="H67" s="22">
        <f t="shared" si="46"/>
        <v>0</v>
      </c>
      <c r="I67" s="22">
        <f t="shared" si="46"/>
        <v>0</v>
      </c>
      <c r="J67" s="22">
        <f t="shared" si="46"/>
        <v>0</v>
      </c>
      <c r="K67" s="22">
        <f t="shared" si="46"/>
        <v>0</v>
      </c>
      <c r="L67" s="22">
        <f t="shared" si="46"/>
        <v>0</v>
      </c>
      <c r="M67" s="22">
        <f t="shared" si="46"/>
        <v>0.33333333333333331</v>
      </c>
      <c r="N67" s="22">
        <f t="shared" si="46"/>
        <v>0</v>
      </c>
      <c r="O67" s="22">
        <f t="shared" si="46"/>
        <v>0</v>
      </c>
      <c r="P67" s="22">
        <f t="shared" si="46"/>
        <v>0.33333333333333331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0.37152777777777779</v>
      </c>
      <c r="C68" s="57">
        <f t="shared" si="47"/>
        <v>0.39930555555555552</v>
      </c>
      <c r="D68" s="57">
        <f t="shared" si="47"/>
        <v>0.39583333333333343</v>
      </c>
      <c r="E68" s="57">
        <f t="shared" si="47"/>
        <v>0.36111111111111116</v>
      </c>
      <c r="F68" s="57">
        <f t="shared" si="47"/>
        <v>0.25000000000000006</v>
      </c>
      <c r="G68" s="57">
        <f t="shared" si="47"/>
        <v>0</v>
      </c>
      <c r="H68" s="57">
        <f t="shared" si="47"/>
        <v>0</v>
      </c>
      <c r="I68" s="57">
        <f t="shared" si="47"/>
        <v>0</v>
      </c>
      <c r="J68" s="57">
        <f t="shared" si="47"/>
        <v>0</v>
      </c>
      <c r="K68" s="57">
        <f t="shared" si="47"/>
        <v>0</v>
      </c>
      <c r="L68" s="57">
        <f t="shared" si="47"/>
        <v>0</v>
      </c>
      <c r="M68" s="57">
        <f t="shared" si="47"/>
        <v>0.33333333333333331</v>
      </c>
      <c r="N68" s="57">
        <f t="shared" si="47"/>
        <v>0</v>
      </c>
      <c r="O68" s="57">
        <f t="shared" si="47"/>
        <v>0</v>
      </c>
      <c r="P68" s="57">
        <f t="shared" si="47"/>
        <v>0.33333333333333331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8.5500000000000007</v>
      </c>
      <c r="C69" s="25">
        <f t="shared" ref="C69:Q69" si="48">HOUR(C68)+MINUTE(C68)/100</f>
        <v>9.35</v>
      </c>
      <c r="D69" s="25">
        <f t="shared" si="48"/>
        <v>9.3000000000000007</v>
      </c>
      <c r="E69" s="25">
        <f t="shared" si="48"/>
        <v>8.4</v>
      </c>
      <c r="F69" s="25">
        <f t="shared" si="48"/>
        <v>6</v>
      </c>
      <c r="G69" s="25">
        <f t="shared" si="48"/>
        <v>0</v>
      </c>
      <c r="H69" s="25">
        <f t="shared" si="48"/>
        <v>0</v>
      </c>
      <c r="I69" s="25">
        <f t="shared" si="48"/>
        <v>0</v>
      </c>
      <c r="J69" s="25">
        <f t="shared" si="48"/>
        <v>0</v>
      </c>
      <c r="K69" s="25">
        <f t="shared" si="48"/>
        <v>0</v>
      </c>
      <c r="L69" s="25">
        <f t="shared" si="48"/>
        <v>0</v>
      </c>
      <c r="M69" s="25">
        <f t="shared" si="48"/>
        <v>8</v>
      </c>
      <c r="N69" s="25">
        <f t="shared" si="48"/>
        <v>0</v>
      </c>
      <c r="O69" s="25">
        <f t="shared" si="48"/>
        <v>0</v>
      </c>
      <c r="P69" s="25">
        <f t="shared" si="48"/>
        <v>8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3.8194444444444475E-2</v>
      </c>
      <c r="C70" s="22">
        <f t="shared" si="49"/>
        <v>6.597222222222221E-2</v>
      </c>
      <c r="D70" s="22">
        <f t="shared" si="49"/>
        <v>6.2500000000000111E-2</v>
      </c>
      <c r="E70" s="22">
        <f t="shared" si="49"/>
        <v>2.7777777777777846E-2</v>
      </c>
      <c r="F70" s="22">
        <f t="shared" si="49"/>
        <v>-8.3333333333333259E-2</v>
      </c>
      <c r="G70" s="22">
        <f t="shared" si="49"/>
        <v>0</v>
      </c>
      <c r="H70" s="22">
        <f t="shared" si="49"/>
        <v>0</v>
      </c>
      <c r="I70" s="22">
        <f t="shared" si="49"/>
        <v>-0.33333333333333331</v>
      </c>
      <c r="J70" s="22">
        <f t="shared" si="49"/>
        <v>0</v>
      </c>
      <c r="K70" s="22">
        <f t="shared" si="49"/>
        <v>0</v>
      </c>
      <c r="L70" s="22">
        <f t="shared" si="49"/>
        <v>0</v>
      </c>
      <c r="M70" s="22">
        <f t="shared" si="49"/>
        <v>0</v>
      </c>
      <c r="N70" s="22">
        <f t="shared" si="49"/>
        <v>0</v>
      </c>
      <c r="O70" s="22">
        <f t="shared" si="49"/>
        <v>0</v>
      </c>
      <c r="P70" s="22">
        <f t="shared" si="49"/>
        <v>0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0.55000000000000004</v>
      </c>
      <c r="C71" s="26">
        <f t="shared" ref="C71:Q71" si="50">SIGN(C70)*(HOUR(ABS(C70))+MINUTE(ABS(C70))/100)</f>
        <v>1.35</v>
      </c>
      <c r="D71" s="26">
        <f t="shared" si="50"/>
        <v>1.3</v>
      </c>
      <c r="E71" s="26">
        <f t="shared" si="50"/>
        <v>0.4</v>
      </c>
      <c r="F71" s="26">
        <f t="shared" si="50"/>
        <v>-2</v>
      </c>
      <c r="G71" s="26">
        <f t="shared" si="50"/>
        <v>0</v>
      </c>
      <c r="H71" s="26">
        <f t="shared" si="50"/>
        <v>0</v>
      </c>
      <c r="I71" s="26">
        <f t="shared" si="50"/>
        <v>-8</v>
      </c>
      <c r="J71" s="26">
        <f t="shared" si="50"/>
        <v>0</v>
      </c>
      <c r="K71" s="26">
        <f t="shared" si="50"/>
        <v>0</v>
      </c>
      <c r="L71" s="26">
        <f t="shared" si="50"/>
        <v>0</v>
      </c>
      <c r="M71" s="26">
        <f t="shared" si="50"/>
        <v>0</v>
      </c>
      <c r="N71" s="26">
        <f t="shared" si="50"/>
        <v>0</v>
      </c>
      <c r="O71" s="26">
        <f t="shared" si="50"/>
        <v>0</v>
      </c>
      <c r="P71" s="27">
        <f t="shared" si="50"/>
        <v>0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-28.329861111111107</v>
      </c>
      <c r="C72" s="22">
        <f t="shared" ref="C72:Q72" si="51">C70+B72</f>
        <v>-28.263888888888886</v>
      </c>
      <c r="D72" s="22">
        <f t="shared" si="51"/>
        <v>-28.201388888888886</v>
      </c>
      <c r="E72" s="22">
        <f t="shared" si="51"/>
        <v>-28.173611111111107</v>
      </c>
      <c r="F72" s="22">
        <f t="shared" si="51"/>
        <v>-28.256944444444439</v>
      </c>
      <c r="G72" s="22">
        <f t="shared" si="51"/>
        <v>-28.256944444444439</v>
      </c>
      <c r="H72" s="22">
        <f t="shared" si="51"/>
        <v>-28.256944444444439</v>
      </c>
      <c r="I72" s="22">
        <f t="shared" si="51"/>
        <v>-28.590277777777771</v>
      </c>
      <c r="J72" s="22">
        <f t="shared" si="51"/>
        <v>-28.590277777777771</v>
      </c>
      <c r="K72" s="22">
        <f t="shared" si="51"/>
        <v>-28.590277777777771</v>
      </c>
      <c r="L72" s="22">
        <f t="shared" si="51"/>
        <v>-28.590277777777771</v>
      </c>
      <c r="M72" s="22">
        <f t="shared" si="51"/>
        <v>-28.590277777777771</v>
      </c>
      <c r="N72" s="22">
        <f t="shared" si="51"/>
        <v>-28.590277777777771</v>
      </c>
      <c r="O72" s="22">
        <f t="shared" si="51"/>
        <v>-28.590277777777771</v>
      </c>
      <c r="P72" s="22">
        <f t="shared" si="51"/>
        <v>-28.590277777777771</v>
      </c>
      <c r="Q72" s="66">
        <f t="shared" si="51"/>
        <v>-28.590277777777771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-679.55</v>
      </c>
      <c r="C73" s="28">
        <f t="shared" ref="C73:Q73" si="52">SIGN(C72)*(DAY(ABS(C72))*24+HOUR(ABS(C72))+MINUTE(ABS(C72))/100)</f>
        <v>-678.2</v>
      </c>
      <c r="D73" s="28">
        <f t="shared" si="52"/>
        <v>-676.5</v>
      </c>
      <c r="E73" s="28">
        <f t="shared" si="52"/>
        <v>-676.1</v>
      </c>
      <c r="F73" s="28">
        <f t="shared" si="52"/>
        <v>-678.1</v>
      </c>
      <c r="G73" s="28">
        <f t="shared" si="52"/>
        <v>-678.1</v>
      </c>
      <c r="H73" s="28">
        <f t="shared" si="52"/>
        <v>-678.1</v>
      </c>
      <c r="I73" s="28">
        <f t="shared" si="52"/>
        <v>-686.1</v>
      </c>
      <c r="J73" s="28">
        <f t="shared" si="52"/>
        <v>-686.1</v>
      </c>
      <c r="K73" s="28">
        <f t="shared" si="52"/>
        <v>-686.1</v>
      </c>
      <c r="L73" s="28">
        <f t="shared" si="52"/>
        <v>-686.1</v>
      </c>
      <c r="M73" s="28">
        <f t="shared" si="52"/>
        <v>-686.1</v>
      </c>
      <c r="N73" s="28">
        <f t="shared" si="52"/>
        <v>-686.1</v>
      </c>
      <c r="O73" s="28">
        <f t="shared" si="52"/>
        <v>-686.1</v>
      </c>
      <c r="P73" s="28">
        <f t="shared" si="52"/>
        <v>-686.1</v>
      </c>
      <c r="Q73" s="28">
        <f t="shared" si="52"/>
        <v>-686.1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5" right="0" top="0.16" bottom="0.16" header="0.16" footer="0.19"/>
  <pageSetup paperSize="9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C91"/>
  <sheetViews>
    <sheetView workbookViewId="0">
      <selection activeCell="X16" sqref="X16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29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</row>
    <row r="2" spans="1:29" ht="16.149999999999999" customHeight="1" thickBot="1" x14ac:dyDescent="0.25">
      <c r="A2" s="7" t="s">
        <v>3</v>
      </c>
      <c r="B2" s="136" t="s">
        <v>148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v>0</v>
      </c>
      <c r="Q2" s="72" t="str">
        <f>IF(Q9-INT(Q9)&gt;0.59,"Eing.fehler","")</f>
        <v/>
      </c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</row>
    <row r="3" spans="1:29" ht="16.149999999999999" customHeight="1" thickBot="1" x14ac:dyDescent="0.25">
      <c r="A3" s="7" t="s">
        <v>7</v>
      </c>
      <c r="B3" s="136" t="s">
        <v>149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0</v>
      </c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</row>
    <row r="4" spans="1:29" ht="16.5" customHeight="1" thickTop="1" thickBot="1" x14ac:dyDescent="0.25">
      <c r="A4" t="s">
        <v>11</v>
      </c>
      <c r="B4" s="37" t="s">
        <v>12</v>
      </c>
      <c r="C4"/>
      <c r="D4" s="38" t="str">
        <f>"" &amp;P4 &amp; " Arbeitsstunden"</f>
        <v>176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176</v>
      </c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</row>
    <row r="5" spans="1:29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bzw.22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</row>
    <row r="6" spans="1:29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-176</v>
      </c>
      <c r="Q6" s="6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</row>
    <row r="7" spans="1:29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</row>
    <row r="8" spans="1:29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</row>
    <row r="9" spans="1:29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21.999999999999993</v>
      </c>
      <c r="H9" s="124">
        <f>TIME(INT(F9),(F9-INT(F9))*100,0)</f>
        <v>0.25</v>
      </c>
      <c r="I9" s="125">
        <f>ABS(P2)</f>
        <v>0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0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-7.3333333333333304</v>
      </c>
      <c r="Q9" s="47">
        <f>ABS(P2)</f>
        <v>0</v>
      </c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</row>
    <row r="10" spans="1:29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22</v>
      </c>
      <c r="H10" s="99">
        <f>TIME(INT(F10),(F10-INT(F10))*100,0)</f>
        <v>0.375</v>
      </c>
      <c r="I10" s="100">
        <f>SIGN(P2)*(INT(I9/24)+TIME(INT(I9),(I9-INT(I9))*100,0))</f>
        <v>0</v>
      </c>
      <c r="J10" s="101">
        <f>TIME(INT(M1),(M1-INT(M1))*100,0)</f>
        <v>0.83333333333333337</v>
      </c>
      <c r="K10" s="100">
        <f>ABS(K9)</f>
        <v>0</v>
      </c>
      <c r="L10" s="102">
        <f>ABS(L9)</f>
        <v>0</v>
      </c>
      <c r="M10" s="110" t="e">
        <f>#REF!</f>
        <v>#REF!</v>
      </c>
      <c r="N10" s="112" t="e">
        <f>Q54</f>
        <v>#REF!</v>
      </c>
      <c r="O10" s="111">
        <f>ABS(P10)</f>
        <v>7.3333333333333304</v>
      </c>
      <c r="P10" s="1">
        <f>IF(P9&gt;O9,O9,P9)</f>
        <v>-7.3333333333333304</v>
      </c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</row>
    <row r="11" spans="1:29" s="15" customFormat="1" ht="21" customHeight="1" thickTop="1" thickBot="1" x14ac:dyDescent="0.25">
      <c r="A11" s="15" t="s">
        <v>17</v>
      </c>
      <c r="B11" s="16">
        <f t="shared" ref="B11:P11" si="0">$B$9+COLUMN(B13)-2</f>
        <v>45292</v>
      </c>
      <c r="C11" s="16">
        <f t="shared" ref="C11:G11" si="1">$B$9+COLUMN(C13)-2</f>
        <v>45293</v>
      </c>
      <c r="D11" s="16">
        <f t="shared" si="1"/>
        <v>45294</v>
      </c>
      <c r="E11" s="16">
        <f t="shared" si="1"/>
        <v>45295</v>
      </c>
      <c r="F11" s="16">
        <f t="shared" si="1"/>
        <v>45296</v>
      </c>
      <c r="G11" s="16">
        <f t="shared" si="1"/>
        <v>45297</v>
      </c>
      <c r="H11" s="16">
        <f t="shared" ref="H11:M11" si="2">$B$9+COLUMN(H13)-2</f>
        <v>45298</v>
      </c>
      <c r="I11" s="16">
        <f t="shared" si="2"/>
        <v>45299</v>
      </c>
      <c r="J11" s="16">
        <f t="shared" si="2"/>
        <v>45300</v>
      </c>
      <c r="K11" s="16">
        <f t="shared" si="2"/>
        <v>45301</v>
      </c>
      <c r="L11" s="16">
        <f t="shared" si="2"/>
        <v>45302</v>
      </c>
      <c r="M11" s="16">
        <f t="shared" si="2"/>
        <v>45303</v>
      </c>
      <c r="N11" s="16">
        <f t="shared" si="0"/>
        <v>45304</v>
      </c>
      <c r="O11" s="16">
        <f t="shared" si="0"/>
        <v>45305</v>
      </c>
      <c r="P11" s="16">
        <f t="shared" si="0"/>
        <v>45306</v>
      </c>
      <c r="Q11" s="2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</row>
    <row r="12" spans="1:29" ht="16.149999999999999" customHeight="1" thickBot="1" x14ac:dyDescent="0.25">
      <c r="A12" s="6" t="s">
        <v>18</v>
      </c>
      <c r="B12" s="45">
        <f>B11</f>
        <v>45292</v>
      </c>
      <c r="C12" s="45">
        <f t="shared" ref="C12:P12" si="3">C11</f>
        <v>45293</v>
      </c>
      <c r="D12" s="45">
        <f t="shared" si="3"/>
        <v>45294</v>
      </c>
      <c r="E12" s="45">
        <f t="shared" si="3"/>
        <v>45295</v>
      </c>
      <c r="F12" s="45">
        <f t="shared" si="3"/>
        <v>45296</v>
      </c>
      <c r="G12" s="45">
        <f t="shared" si="3"/>
        <v>45297</v>
      </c>
      <c r="H12" s="45">
        <f t="shared" si="3"/>
        <v>45298</v>
      </c>
      <c r="I12" s="45">
        <f t="shared" si="3"/>
        <v>45299</v>
      </c>
      <c r="J12" s="45">
        <f t="shared" si="3"/>
        <v>45300</v>
      </c>
      <c r="K12" s="45">
        <f t="shared" si="3"/>
        <v>45301</v>
      </c>
      <c r="L12" s="45">
        <f t="shared" si="3"/>
        <v>45302</v>
      </c>
      <c r="M12" s="45">
        <f t="shared" si="3"/>
        <v>45303</v>
      </c>
      <c r="N12" s="45">
        <f t="shared" si="3"/>
        <v>45304</v>
      </c>
      <c r="O12" s="45">
        <f t="shared" si="3"/>
        <v>45305</v>
      </c>
      <c r="P12" s="45">
        <f t="shared" si="3"/>
        <v>45306</v>
      </c>
      <c r="Q12" s="2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</row>
    <row r="13" spans="1:29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</row>
    <row r="14" spans="1:29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</row>
    <row r="15" spans="1:29" ht="16.149999999999999" customHeight="1" x14ac:dyDescent="0.2">
      <c r="A15" s="6" t="s">
        <v>21</v>
      </c>
      <c r="B15" s="68">
        <f t="shared" ref="B15" si="4">IF(AND(B19&gt;0,OR(LEFT(B16,1)="U",LEFT(B16,1)="A",LEFT(B16,1)="K",LEFT(B16,1)="D",LEFT(B16,3)="mKK")),$I$1,0)</f>
        <v>0</v>
      </c>
      <c r="C15" s="68">
        <f>IF(AND(C19&gt;0,OR(LEFT(C16,1)="U",LEFT(C16,1)="A",LEFT(C16,1)="K",LEFT(C16,1)="D",LEFT(C16,3)="mKK")),$I$1,'01HO'!N7)</f>
        <v>0</v>
      </c>
      <c r="D15" s="68">
        <f>IF(AND(D19&gt;0,OR(LEFT(D16,1)="U",LEFT(D16,1)="A",LEFT(D16,1)="K",LEFT(D16,1)="D",LEFT(D16,3)="mKK")),$I$1,'01HO'!N8)</f>
        <v>0</v>
      </c>
      <c r="E15" s="68">
        <f>IF(AND(E19&gt;0,OR(LEFT(E16,1)="U",LEFT(E16,1)="A",LEFT(E16,1)="K",LEFT(E16,1)="D",LEFT(E16,3)="mKK")),$I$1,'01HO'!N9)</f>
        <v>0</v>
      </c>
      <c r="F15" s="68">
        <f>IF(AND(F19&gt;0,OR(LEFT(F16,1)="U",LEFT(F16,1)="A",LEFT(F16,1)="K",LEFT(F16,1)="D",LEFT(F16,3)="mKK")),$I$1,'01HO'!N10)</f>
        <v>0</v>
      </c>
      <c r="G15" s="68">
        <f>IF(AND(G19&gt;0,OR(LEFT(G16,1)="U",LEFT(G16,1)="A",LEFT(G16,1)="K",LEFT(G16,1)="D",LEFT(G16,3)="mKK")),$I$1,'01HO'!N11)</f>
        <v>0</v>
      </c>
      <c r="H15" s="68">
        <f>IF(AND(H19&gt;0,OR(LEFT(H16,1)="U",LEFT(H16,1)="A",LEFT(H16,1)="K",LEFT(H16,1)="D",LEFT(H16,3)="mKK")),$I$1,'01HO'!N111)</f>
        <v>0</v>
      </c>
      <c r="I15" s="68">
        <f>IF(AND(I19&gt;0,OR(LEFT(I16,1)="U",LEFT(I16,1)="A",LEFT(I16,1)="K",LEFT(I16,1)="D",LEFT(I16,3)="mKK")),$I$1,'01HO'!N13)</f>
        <v>0</v>
      </c>
      <c r="J15" s="68">
        <f>IF(AND(J19&gt;0,OR(LEFT(J16,1)="U",LEFT(J16,1)="A",LEFT(J16,1)="K",LEFT(J16,1)="D",LEFT(J16,3)="mKK")),$I$1,'01HO'!N14)</f>
        <v>0</v>
      </c>
      <c r="K15" s="68">
        <f>IF(AND(K19&gt;0,OR(LEFT(K16,1)="U",LEFT(K16,1)="A",LEFT(K16,1)="K",LEFT(K16,1)="D",LEFT(K16,3)="mKK")),$I$1,'01HO'!N15)</f>
        <v>0</v>
      </c>
      <c r="L15" s="68">
        <f>IF(AND(L19&gt;0,OR(LEFT(L16,1)="U",LEFT(L16,1)="A",LEFT(L16,1)="K",LEFT(L16,1)="D",LEFT(L16,3)="mKK")),$I$1,'01HO'!N16)</f>
        <v>0</v>
      </c>
      <c r="M15" s="68">
        <f>IF(AND(M19&gt;0,OR(LEFT(M16,1)="U",LEFT(M16,1)="A",LEFT(M16,1)="K",LEFT(M16,1)="D",LEFT(M16,3)="mKK")),$I$1,'01HO'!N17)</f>
        <v>0</v>
      </c>
      <c r="N15" s="68">
        <f>IF(AND(N19&gt;0,OR(LEFT(N16,1)="U",LEFT(N16,1)="A",LEFT(N16,1)="K",LEFT(N16,1)="D",LEFT(N16,3)="mKK")),$I$1,'01HO'!N18)</f>
        <v>0</v>
      </c>
      <c r="O15" s="68">
        <f>IF(AND(O19&gt;0,OR(LEFT(O16,1)="U",LEFT(O16,1)="A",LEFT(O16,1)="K",LEFT(O16,1)="D",LEFT(O16,3)="mKK")),$I$1,'01HO'!N19)</f>
        <v>0</v>
      </c>
      <c r="P15" s="68">
        <f>IF(AND(P19&gt;0,OR(LEFT(P16,1)="U",LEFT(P16,1)="A",LEFT(P16,1)="K",LEFT(P16,1)="D",LEFT(P16,3)="mKK")),$I$1,'01HO'!N20)</f>
        <v>0</v>
      </c>
      <c r="Q15" s="2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</row>
    <row r="16" spans="1:29" ht="16.149999999999999" customHeight="1" x14ac:dyDescent="0.2">
      <c r="A16" s="6" t="s">
        <v>22</v>
      </c>
      <c r="B16" s="323" t="s">
        <v>23</v>
      </c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</row>
    <row r="17" spans="1:29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</row>
    <row r="18" spans="1:29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</row>
    <row r="19" spans="1:29" hidden="1" x14ac:dyDescent="0.2">
      <c r="A19" s="17" t="s">
        <v>26</v>
      </c>
      <c r="B19" s="18">
        <f t="shared" ref="B19:P19" si="5">IF(OR(WEEKDAY(B12)=7,WEEKDAY(B12)=1,B16="gF"),0,$I$1)</f>
        <v>0</v>
      </c>
      <c r="C19" s="18">
        <f t="shared" si="5"/>
        <v>8</v>
      </c>
      <c r="D19" s="18">
        <f t="shared" si="5"/>
        <v>8</v>
      </c>
      <c r="E19" s="18">
        <f t="shared" si="5"/>
        <v>8</v>
      </c>
      <c r="F19" s="18">
        <f t="shared" si="5"/>
        <v>8</v>
      </c>
      <c r="G19" s="18">
        <f t="shared" si="5"/>
        <v>0</v>
      </c>
      <c r="H19" s="18">
        <f t="shared" si="5"/>
        <v>0</v>
      </c>
      <c r="I19" s="18">
        <f t="shared" si="5"/>
        <v>8</v>
      </c>
      <c r="J19" s="18">
        <f t="shared" si="5"/>
        <v>8</v>
      </c>
      <c r="K19" s="18">
        <f t="shared" si="5"/>
        <v>8</v>
      </c>
      <c r="L19" s="18">
        <f t="shared" si="5"/>
        <v>8</v>
      </c>
      <c r="M19" s="18">
        <f t="shared" si="5"/>
        <v>8</v>
      </c>
      <c r="N19" s="18">
        <f t="shared" si="5"/>
        <v>0</v>
      </c>
      <c r="O19" s="18">
        <f t="shared" si="5"/>
        <v>0</v>
      </c>
      <c r="P19" s="18">
        <f t="shared" si="5"/>
        <v>8</v>
      </c>
      <c r="Q19" s="2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</row>
    <row r="20" spans="1:29" hidden="1" x14ac:dyDescent="0.2">
      <c r="A20" s="17" t="s">
        <v>27</v>
      </c>
      <c r="B20" s="71">
        <f t="shared" ref="B20:G20" si="6">IF(B13-INT(B13)&gt;0.59,1,IF(B14-INT(B14)&gt;0.59,1,IF(B15-INT(B15)&gt;0.59,1,IF(B17-INT(B17)&gt;0.59,1,IF(B18-INT(B18)&gt;0.59,1,IF(B33-INT(B33)&gt;0.59,1,0))))))</f>
        <v>0</v>
      </c>
      <c r="C20" s="71">
        <f t="shared" si="6"/>
        <v>0</v>
      </c>
      <c r="D20" s="71">
        <f t="shared" si="6"/>
        <v>0</v>
      </c>
      <c r="E20" s="71">
        <f t="shared" si="6"/>
        <v>0</v>
      </c>
      <c r="F20" s="71">
        <f t="shared" si="6"/>
        <v>0</v>
      </c>
      <c r="G20" s="71">
        <f t="shared" si="6"/>
        <v>0</v>
      </c>
      <c r="H20" s="71">
        <f t="shared" ref="H20:M20" si="7">IF(H13-INT(H13)&gt;0.59,1,IF(H14-INT(H14)&gt;0.59,1,IF(H15-INT(H15)&gt;0.59,1,IF(H17-INT(H17)&gt;0.59,1,IF(H18-INT(H18)&gt;0.59,1,IF(H33-INT(H33)&gt;0.59,1,0))))))</f>
        <v>0</v>
      </c>
      <c r="I20" s="71">
        <f t="shared" si="7"/>
        <v>0</v>
      </c>
      <c r="J20" s="71">
        <f t="shared" si="7"/>
        <v>0</v>
      </c>
      <c r="K20" s="71">
        <f t="shared" si="7"/>
        <v>0</v>
      </c>
      <c r="L20" s="71">
        <f t="shared" si="7"/>
        <v>0</v>
      </c>
      <c r="M20" s="71">
        <f t="shared" si="7"/>
        <v>0</v>
      </c>
      <c r="N20" s="71">
        <f t="shared" ref="N20:P20" si="8">IF(N13-INT(N13)&gt;0.59,1,IF(N14-INT(N14)&gt;0.59,1,IF(N15-INT(N15)&gt;0.59,1,IF(N17-INT(N17)&gt;0.59,1,IF(N18-INT(N18)&gt;0.59,1,IF(N33-INT(N33)&gt;0.59,1,0))))))</f>
        <v>0</v>
      </c>
      <c r="O20" s="71">
        <f t="shared" si="8"/>
        <v>0</v>
      </c>
      <c r="P20" s="71">
        <f t="shared" si="8"/>
        <v>0</v>
      </c>
      <c r="Q20" s="2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</row>
    <row r="21" spans="1:29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9">IF(LEFT(C16,1)="U",B21-1,B21)</f>
        <v>#REF!</v>
      </c>
      <c r="D21" s="2" t="e">
        <f t="shared" si="9"/>
        <v>#REF!</v>
      </c>
      <c r="E21" s="2" t="e">
        <f t="shared" si="9"/>
        <v>#REF!</v>
      </c>
      <c r="F21" s="2" t="e">
        <f t="shared" si="9"/>
        <v>#REF!</v>
      </c>
      <c r="G21" s="2" t="e">
        <f t="shared" si="9"/>
        <v>#REF!</v>
      </c>
      <c r="H21" s="2" t="e">
        <f t="shared" si="9"/>
        <v>#REF!</v>
      </c>
      <c r="I21" s="2" t="e">
        <f t="shared" si="9"/>
        <v>#REF!</v>
      </c>
      <c r="J21" s="2" t="e">
        <f t="shared" si="9"/>
        <v>#REF!</v>
      </c>
      <c r="K21" s="2" t="e">
        <f t="shared" si="9"/>
        <v>#REF!</v>
      </c>
      <c r="L21" s="2" t="e">
        <f t="shared" si="9"/>
        <v>#REF!</v>
      </c>
      <c r="M21" s="2" t="e">
        <f t="shared" si="9"/>
        <v>#REF!</v>
      </c>
      <c r="N21" s="2" t="e">
        <f t="shared" si="9"/>
        <v>#REF!</v>
      </c>
      <c r="O21" s="2" t="e">
        <f t="shared" si="9"/>
        <v>#REF!</v>
      </c>
      <c r="P21" s="67" t="e">
        <f t="shared" si="9"/>
        <v>#REF!</v>
      </c>
      <c r="Q21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</row>
    <row r="22" spans="1:29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10">IF(LEFT(C16,2)="AT",B22-1,B22)</f>
        <v>#REF!</v>
      </c>
      <c r="D22" s="2" t="e">
        <f t="shared" si="10"/>
        <v>#REF!</v>
      </c>
      <c r="E22" s="2" t="e">
        <f t="shared" si="10"/>
        <v>#REF!</v>
      </c>
      <c r="F22" s="2" t="e">
        <f t="shared" si="10"/>
        <v>#REF!</v>
      </c>
      <c r="G22" s="2" t="e">
        <f t="shared" si="10"/>
        <v>#REF!</v>
      </c>
      <c r="H22" s="2" t="e">
        <f t="shared" si="10"/>
        <v>#REF!</v>
      </c>
      <c r="I22" s="2" t="e">
        <f t="shared" si="10"/>
        <v>#REF!</v>
      </c>
      <c r="J22" s="2" t="e">
        <f t="shared" si="10"/>
        <v>#REF!</v>
      </c>
      <c r="K22" s="2" t="e">
        <f t="shared" si="10"/>
        <v>#REF!</v>
      </c>
      <c r="L22" s="2" t="e">
        <f t="shared" si="10"/>
        <v>#REF!</v>
      </c>
      <c r="M22" s="2" t="e">
        <f t="shared" si="10"/>
        <v>#REF!</v>
      </c>
      <c r="N22" s="2" t="e">
        <f t="shared" si="10"/>
        <v>#REF!</v>
      </c>
      <c r="O22" s="2" t="e">
        <f t="shared" si="10"/>
        <v>#REF!</v>
      </c>
      <c r="P22" s="67" t="e">
        <f t="shared" si="10"/>
        <v>#REF!</v>
      </c>
      <c r="Q22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</row>
    <row r="23" spans="1:29" ht="16.149999999999999" hidden="1" customHeight="1" x14ac:dyDescent="0.2">
      <c r="A23" s="17" t="s">
        <v>19</v>
      </c>
      <c r="B23" s="20">
        <f t="shared" ref="B23:P23" si="11">TIME(INT(B13),(B13-INT(B13))*100,0)</f>
        <v>0</v>
      </c>
      <c r="C23" s="20">
        <f t="shared" ref="C23:G23" si="12">TIME(INT(C13),(C13-INT(C13))*100,0)</f>
        <v>0</v>
      </c>
      <c r="D23" s="20">
        <f t="shared" si="12"/>
        <v>0</v>
      </c>
      <c r="E23" s="20">
        <f t="shared" si="12"/>
        <v>0</v>
      </c>
      <c r="F23" s="21">
        <f t="shared" si="12"/>
        <v>0</v>
      </c>
      <c r="G23" s="20">
        <f t="shared" si="12"/>
        <v>0</v>
      </c>
      <c r="H23" s="20">
        <f t="shared" ref="H23:M23" si="13">TIME(INT(H13),(H13-INT(H13))*100,0)</f>
        <v>0</v>
      </c>
      <c r="I23" s="20">
        <f t="shared" si="13"/>
        <v>0</v>
      </c>
      <c r="J23" s="20">
        <f t="shared" si="13"/>
        <v>0</v>
      </c>
      <c r="K23" s="20">
        <f t="shared" si="13"/>
        <v>0</v>
      </c>
      <c r="L23" s="20">
        <f t="shared" si="13"/>
        <v>0</v>
      </c>
      <c r="M23" s="20">
        <f t="shared" si="13"/>
        <v>0</v>
      </c>
      <c r="N23" s="20">
        <f t="shared" si="11"/>
        <v>0</v>
      </c>
      <c r="O23" s="20">
        <f t="shared" si="11"/>
        <v>0</v>
      </c>
      <c r="P23" s="20">
        <f t="shared" si="11"/>
        <v>0</v>
      </c>
      <c r="Q23" s="2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</row>
    <row r="24" spans="1:29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14">IF(AND(D23&gt;0,D23&lt;$J$9),$J$9,D23)</f>
        <v>0</v>
      </c>
      <c r="E24" s="56">
        <f t="shared" si="14"/>
        <v>0</v>
      </c>
      <c r="F24" s="56">
        <f t="shared" si="14"/>
        <v>0</v>
      </c>
      <c r="G24" s="56">
        <f t="shared" si="14"/>
        <v>0</v>
      </c>
      <c r="H24" s="56">
        <f t="shared" si="14"/>
        <v>0</v>
      </c>
      <c r="I24" s="56">
        <f t="shared" si="14"/>
        <v>0</v>
      </c>
      <c r="J24" s="56">
        <f t="shared" si="14"/>
        <v>0</v>
      </c>
      <c r="K24" s="56">
        <f t="shared" si="14"/>
        <v>0</v>
      </c>
      <c r="L24" s="56">
        <f t="shared" si="14"/>
        <v>0</v>
      </c>
      <c r="M24" s="56">
        <f t="shared" si="14"/>
        <v>0</v>
      </c>
      <c r="N24" s="56">
        <f t="shared" si="14"/>
        <v>0</v>
      </c>
      <c r="O24" s="56">
        <f t="shared" si="14"/>
        <v>0</v>
      </c>
      <c r="P24" s="56">
        <f t="shared" si="14"/>
        <v>0</v>
      </c>
      <c r="Q24" s="2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</row>
    <row r="25" spans="1:29" ht="16.149999999999999" hidden="1" customHeight="1" x14ac:dyDescent="0.2">
      <c r="A25" s="17" t="s">
        <v>20</v>
      </c>
      <c r="B25" s="20">
        <f t="shared" ref="B25:P25" si="15">IF(LEFT(B16,1)="K",B23,TIME(INT(B14),(B14-INT(B14))*100,0))</f>
        <v>0</v>
      </c>
      <c r="C25" s="20">
        <f t="shared" ref="C25:G25" si="16">IF(LEFT(C16,1)="K",C23,TIME(INT(C14),(C14-INT(C14))*100,0))</f>
        <v>0</v>
      </c>
      <c r="D25" s="20">
        <f t="shared" si="16"/>
        <v>0</v>
      </c>
      <c r="E25" s="20">
        <f t="shared" si="16"/>
        <v>0</v>
      </c>
      <c r="F25" s="20">
        <f t="shared" si="16"/>
        <v>0</v>
      </c>
      <c r="G25" s="20">
        <f t="shared" si="16"/>
        <v>0</v>
      </c>
      <c r="H25" s="20">
        <f t="shared" ref="H25:M25" si="17">IF(LEFT(H16,1)="K",H23,TIME(INT(H14),(H14-INT(H14))*100,0))</f>
        <v>0</v>
      </c>
      <c r="I25" s="20">
        <f t="shared" si="17"/>
        <v>0</v>
      </c>
      <c r="J25" s="20">
        <f t="shared" si="17"/>
        <v>0</v>
      </c>
      <c r="K25" s="20">
        <f t="shared" si="17"/>
        <v>0</v>
      </c>
      <c r="L25" s="20">
        <f t="shared" si="17"/>
        <v>0</v>
      </c>
      <c r="M25" s="20">
        <f t="shared" si="17"/>
        <v>0</v>
      </c>
      <c r="N25" s="20">
        <f t="shared" si="15"/>
        <v>0</v>
      </c>
      <c r="O25" s="20">
        <f t="shared" si="15"/>
        <v>0</v>
      </c>
      <c r="P25" s="20">
        <f t="shared" si="15"/>
        <v>0</v>
      </c>
      <c r="Q25" s="2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</row>
    <row r="26" spans="1:29" ht="16.149999999999999" hidden="1" customHeight="1" x14ac:dyDescent="0.2">
      <c r="A26" s="17" t="s">
        <v>30</v>
      </c>
      <c r="B26" s="56">
        <f t="shared" ref="B26:P26" si="18">IF(B25&gt;$J$10,$J$10,B25)</f>
        <v>0</v>
      </c>
      <c r="C26" s="56">
        <f t="shared" si="18"/>
        <v>0</v>
      </c>
      <c r="D26" s="56">
        <f t="shared" si="18"/>
        <v>0</v>
      </c>
      <c r="E26" s="56">
        <f t="shared" si="18"/>
        <v>0</v>
      </c>
      <c r="F26" s="56">
        <f t="shared" si="18"/>
        <v>0</v>
      </c>
      <c r="G26" s="56">
        <f t="shared" si="18"/>
        <v>0</v>
      </c>
      <c r="H26" s="56">
        <f t="shared" si="18"/>
        <v>0</v>
      </c>
      <c r="I26" s="56">
        <f t="shared" si="18"/>
        <v>0</v>
      </c>
      <c r="J26" s="56">
        <f t="shared" si="18"/>
        <v>0</v>
      </c>
      <c r="K26" s="56">
        <f t="shared" si="18"/>
        <v>0</v>
      </c>
      <c r="L26" s="56">
        <f t="shared" si="18"/>
        <v>0</v>
      </c>
      <c r="M26" s="56">
        <f t="shared" si="18"/>
        <v>0</v>
      </c>
      <c r="N26" s="56">
        <f t="shared" si="18"/>
        <v>0</v>
      </c>
      <c r="O26" s="56">
        <f t="shared" si="18"/>
        <v>0</v>
      </c>
      <c r="P26" s="56">
        <f t="shared" si="18"/>
        <v>0</v>
      </c>
      <c r="Q26" s="2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</row>
    <row r="27" spans="1:29" ht="16.149999999999999" hidden="1" customHeight="1" x14ac:dyDescent="0.2">
      <c r="A27" s="17" t="s">
        <v>21</v>
      </c>
      <c r="B27" s="20">
        <f t="shared" ref="B27:P27" si="19">TIME(INT(B15),(B15-INT(B15))*100,0)</f>
        <v>0</v>
      </c>
      <c r="C27" s="20">
        <f t="shared" si="19"/>
        <v>0</v>
      </c>
      <c r="D27" s="20">
        <f t="shared" si="19"/>
        <v>0</v>
      </c>
      <c r="E27" s="20">
        <f t="shared" si="19"/>
        <v>0</v>
      </c>
      <c r="F27" s="21">
        <f t="shared" si="19"/>
        <v>0</v>
      </c>
      <c r="G27" s="20">
        <f t="shared" si="19"/>
        <v>0</v>
      </c>
      <c r="H27" s="20">
        <f t="shared" si="19"/>
        <v>0</v>
      </c>
      <c r="I27" s="20">
        <f t="shared" si="19"/>
        <v>0</v>
      </c>
      <c r="J27" s="20">
        <f t="shared" si="19"/>
        <v>0</v>
      </c>
      <c r="K27" s="20">
        <f t="shared" si="19"/>
        <v>0</v>
      </c>
      <c r="L27" s="20">
        <f t="shared" si="19"/>
        <v>0</v>
      </c>
      <c r="M27" s="20">
        <f t="shared" si="19"/>
        <v>0</v>
      </c>
      <c r="N27" s="20">
        <f t="shared" si="19"/>
        <v>0</v>
      </c>
      <c r="O27" s="20">
        <f t="shared" si="19"/>
        <v>0</v>
      </c>
      <c r="P27" s="20">
        <f t="shared" si="19"/>
        <v>0</v>
      </c>
      <c r="Q27" s="2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</row>
    <row r="28" spans="1:29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20">TIME(INT(E17),(E17-INT(E17))*100,0)+TIME(INT(E18),(E18-INT(E18))*100,0)</f>
        <v>0</v>
      </c>
      <c r="F28" s="20">
        <f t="shared" si="20"/>
        <v>0</v>
      </c>
      <c r="G28" s="20">
        <f t="shared" si="20"/>
        <v>0</v>
      </c>
      <c r="H28" s="20">
        <f t="shared" si="20"/>
        <v>0</v>
      </c>
      <c r="I28" s="20">
        <f t="shared" si="20"/>
        <v>0</v>
      </c>
      <c r="J28" s="20">
        <f t="shared" si="20"/>
        <v>0</v>
      </c>
      <c r="K28" s="20">
        <f t="shared" si="20"/>
        <v>0</v>
      </c>
      <c r="L28" s="20">
        <f t="shared" si="20"/>
        <v>0</v>
      </c>
      <c r="M28" s="20">
        <f t="shared" si="20"/>
        <v>0</v>
      </c>
      <c r="N28" s="20">
        <f t="shared" si="20"/>
        <v>0</v>
      </c>
      <c r="O28" s="20">
        <f t="shared" si="20"/>
        <v>0</v>
      </c>
      <c r="P28" s="20">
        <f t="shared" si="20"/>
        <v>0</v>
      </c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</row>
    <row r="29" spans="1:29" hidden="1" x14ac:dyDescent="0.2">
      <c r="A29" s="17" t="s">
        <v>13</v>
      </c>
      <c r="B29" s="20">
        <f t="shared" ref="B29:P29" si="21">TIME(INT(B19),(B19-INT(B19))*100,0)</f>
        <v>0</v>
      </c>
      <c r="C29" s="20">
        <f t="shared" si="21"/>
        <v>0.33333333333333331</v>
      </c>
      <c r="D29" s="20">
        <f t="shared" si="21"/>
        <v>0.33333333333333331</v>
      </c>
      <c r="E29" s="20">
        <f t="shared" si="21"/>
        <v>0.33333333333333331</v>
      </c>
      <c r="F29" s="21">
        <f t="shared" si="21"/>
        <v>0.33333333333333331</v>
      </c>
      <c r="G29" s="20">
        <f t="shared" si="21"/>
        <v>0</v>
      </c>
      <c r="H29" s="20">
        <f t="shared" si="21"/>
        <v>0</v>
      </c>
      <c r="I29" s="20">
        <f t="shared" si="21"/>
        <v>0.33333333333333331</v>
      </c>
      <c r="J29" s="20">
        <f t="shared" si="21"/>
        <v>0.33333333333333331</v>
      </c>
      <c r="K29" s="20">
        <f t="shared" si="21"/>
        <v>0.33333333333333331</v>
      </c>
      <c r="L29" s="20">
        <f t="shared" si="21"/>
        <v>0.33333333333333331</v>
      </c>
      <c r="M29" s="20">
        <f t="shared" si="21"/>
        <v>0.33333333333333331</v>
      </c>
      <c r="N29" s="20">
        <f t="shared" si="21"/>
        <v>0</v>
      </c>
      <c r="O29" s="20">
        <f t="shared" si="21"/>
        <v>0</v>
      </c>
      <c r="P29" s="20">
        <f t="shared" si="21"/>
        <v>0.33333333333333331</v>
      </c>
      <c r="Q29" s="2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</row>
    <row r="30" spans="1:29" ht="15" hidden="1" customHeight="1" x14ac:dyDescent="0.2">
      <c r="A30" s="17" t="s">
        <v>32</v>
      </c>
      <c r="B30" s="22">
        <f>B29</f>
        <v>0</v>
      </c>
      <c r="C30" s="22">
        <f>B30+C29</f>
        <v>0.33333333333333331</v>
      </c>
      <c r="D30" s="22">
        <f t="shared" ref="D30:P30" si="22">C30+D29</f>
        <v>0.66666666666666663</v>
      </c>
      <c r="E30" s="22">
        <f t="shared" si="22"/>
        <v>1</v>
      </c>
      <c r="F30" s="22">
        <f t="shared" si="22"/>
        <v>1.3333333333333333</v>
      </c>
      <c r="G30" s="22">
        <f t="shared" si="22"/>
        <v>1.3333333333333333</v>
      </c>
      <c r="H30" s="22">
        <f t="shared" si="22"/>
        <v>1.3333333333333333</v>
      </c>
      <c r="I30" s="22">
        <f t="shared" si="22"/>
        <v>1.6666666666666665</v>
      </c>
      <c r="J30" s="22">
        <f t="shared" si="22"/>
        <v>1.9999999999999998</v>
      </c>
      <c r="K30" s="22">
        <f t="shared" si="22"/>
        <v>2.333333333333333</v>
      </c>
      <c r="L30" s="22">
        <f t="shared" si="22"/>
        <v>2.6666666666666665</v>
      </c>
      <c r="M30" s="22">
        <f t="shared" si="22"/>
        <v>3</v>
      </c>
      <c r="N30" s="22">
        <f t="shared" si="22"/>
        <v>3</v>
      </c>
      <c r="O30" s="22">
        <f t="shared" si="22"/>
        <v>3</v>
      </c>
      <c r="P30" s="66">
        <f t="shared" si="22"/>
        <v>3.3333333333333335</v>
      </c>
      <c r="Q30" s="2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</row>
    <row r="31" spans="1:29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23">E26-E24</f>
        <v>0</v>
      </c>
      <c r="F31" s="22">
        <f t="shared" si="23"/>
        <v>0</v>
      </c>
      <c r="G31" s="22">
        <f t="shared" si="23"/>
        <v>0</v>
      </c>
      <c r="H31" s="22">
        <f t="shared" si="23"/>
        <v>0</v>
      </c>
      <c r="I31" s="22">
        <f t="shared" si="23"/>
        <v>0</v>
      </c>
      <c r="J31" s="22">
        <f t="shared" si="23"/>
        <v>0</v>
      </c>
      <c r="K31" s="22">
        <f t="shared" si="23"/>
        <v>0</v>
      </c>
      <c r="L31" s="22">
        <f t="shared" si="23"/>
        <v>0</v>
      </c>
      <c r="M31" s="22">
        <f t="shared" si="23"/>
        <v>0</v>
      </c>
      <c r="N31" s="22">
        <f t="shared" si="23"/>
        <v>0</v>
      </c>
      <c r="O31" s="22">
        <f t="shared" si="23"/>
        <v>0</v>
      </c>
      <c r="P31" s="22">
        <f t="shared" si="23"/>
        <v>0</v>
      </c>
      <c r="Q31" s="2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</row>
    <row r="32" spans="1:29" ht="16.149999999999999" hidden="1" customHeight="1" x14ac:dyDescent="0.2">
      <c r="A32" s="17" t="s">
        <v>34</v>
      </c>
      <c r="B32" s="74">
        <f t="shared" ref="B32:P32" si="24">IF(B28&gt;=$D$10,B28,IF(B31-$D$9&gt;$H$10,$D$10,IF(B28&gt;=$D$9,B28,IF(B31&gt;$H$9,$D$9,B28))))</f>
        <v>0</v>
      </c>
      <c r="C32" s="74">
        <f t="shared" si="24"/>
        <v>0</v>
      </c>
      <c r="D32" s="74">
        <f t="shared" si="24"/>
        <v>0</v>
      </c>
      <c r="E32" s="74">
        <f t="shared" si="24"/>
        <v>0</v>
      </c>
      <c r="F32" s="74">
        <f t="shared" si="24"/>
        <v>0</v>
      </c>
      <c r="G32" s="74">
        <f t="shared" si="24"/>
        <v>0</v>
      </c>
      <c r="H32" s="74">
        <f t="shared" si="24"/>
        <v>0</v>
      </c>
      <c r="I32" s="74">
        <f t="shared" si="24"/>
        <v>0</v>
      </c>
      <c r="J32" s="74">
        <f t="shared" si="24"/>
        <v>0</v>
      </c>
      <c r="K32" s="74">
        <f t="shared" si="24"/>
        <v>0</v>
      </c>
      <c r="L32" s="74">
        <f t="shared" si="24"/>
        <v>0</v>
      </c>
      <c r="M32" s="74">
        <f t="shared" si="24"/>
        <v>0</v>
      </c>
      <c r="N32" s="74">
        <f t="shared" si="24"/>
        <v>0</v>
      </c>
      <c r="O32" s="74">
        <f t="shared" si="24"/>
        <v>0</v>
      </c>
      <c r="P32" s="74">
        <f t="shared" si="24"/>
        <v>0</v>
      </c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</row>
    <row r="33" spans="1:29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25">HOUR(C32)+MINUTE(C32)/100</f>
        <v>0</v>
      </c>
      <c r="D33" s="75">
        <f t="shared" si="25"/>
        <v>0</v>
      </c>
      <c r="E33" s="75">
        <f t="shared" si="25"/>
        <v>0</v>
      </c>
      <c r="F33" s="75">
        <f t="shared" si="25"/>
        <v>0</v>
      </c>
      <c r="G33" s="75">
        <f t="shared" si="25"/>
        <v>0</v>
      </c>
      <c r="H33" s="75">
        <f t="shared" si="25"/>
        <v>0</v>
      </c>
      <c r="I33" s="75">
        <f t="shared" si="25"/>
        <v>0</v>
      </c>
      <c r="J33" s="75">
        <f t="shared" si="25"/>
        <v>0</v>
      </c>
      <c r="K33" s="75">
        <f t="shared" si="25"/>
        <v>0</v>
      </c>
      <c r="L33" s="75">
        <f t="shared" si="25"/>
        <v>0</v>
      </c>
      <c r="M33" s="75">
        <f t="shared" si="25"/>
        <v>0</v>
      </c>
      <c r="N33" s="75">
        <f t="shared" si="25"/>
        <v>0</v>
      </c>
      <c r="O33" s="75">
        <f t="shared" si="25"/>
        <v>0</v>
      </c>
      <c r="P33" s="75">
        <f t="shared" si="25"/>
        <v>0</v>
      </c>
      <c r="Q33" s="2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</row>
    <row r="34" spans="1:29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26">TIME(INT(C33),(C33-INT(C33))*100,0)</f>
        <v>0</v>
      </c>
      <c r="D34" s="76">
        <f t="shared" si="26"/>
        <v>0</v>
      </c>
      <c r="E34" s="76">
        <f t="shared" si="26"/>
        <v>0</v>
      </c>
      <c r="F34" s="76">
        <f t="shared" si="26"/>
        <v>0</v>
      </c>
      <c r="G34" s="76">
        <f t="shared" si="26"/>
        <v>0</v>
      </c>
      <c r="H34" s="76">
        <f t="shared" si="26"/>
        <v>0</v>
      </c>
      <c r="I34" s="76">
        <f t="shared" si="26"/>
        <v>0</v>
      </c>
      <c r="J34" s="76">
        <f t="shared" si="26"/>
        <v>0</v>
      </c>
      <c r="K34" s="76">
        <f t="shared" si="26"/>
        <v>0</v>
      </c>
      <c r="L34" s="76">
        <f t="shared" si="26"/>
        <v>0</v>
      </c>
      <c r="M34" s="76">
        <f t="shared" si="26"/>
        <v>0</v>
      </c>
      <c r="N34" s="76">
        <f t="shared" si="26"/>
        <v>0</v>
      </c>
      <c r="O34" s="76">
        <f t="shared" si="26"/>
        <v>0</v>
      </c>
      <c r="P34" s="76">
        <f t="shared" si="26"/>
        <v>0</v>
      </c>
      <c r="Q34" s="2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</row>
    <row r="35" spans="1:29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27">IF(C20=1,0,IF(C26&gt;C24,C26-C24-C34+C27,C27))</f>
        <v>0</v>
      </c>
      <c r="D35" s="22">
        <f t="shared" si="27"/>
        <v>0</v>
      </c>
      <c r="E35" s="22">
        <f t="shared" si="27"/>
        <v>0</v>
      </c>
      <c r="F35" s="22">
        <f t="shared" si="27"/>
        <v>0</v>
      </c>
      <c r="G35" s="22">
        <f t="shared" si="27"/>
        <v>0</v>
      </c>
      <c r="H35" s="22">
        <f t="shared" si="27"/>
        <v>0</v>
      </c>
      <c r="I35" s="22">
        <f t="shared" si="27"/>
        <v>0</v>
      </c>
      <c r="J35" s="22">
        <f t="shared" si="27"/>
        <v>0</v>
      </c>
      <c r="K35" s="22">
        <f t="shared" si="27"/>
        <v>0</v>
      </c>
      <c r="L35" s="22">
        <f t="shared" si="27"/>
        <v>0</v>
      </c>
      <c r="M35" s="22">
        <f t="shared" si="27"/>
        <v>0</v>
      </c>
      <c r="N35" s="22">
        <f t="shared" si="27"/>
        <v>0</v>
      </c>
      <c r="O35" s="22">
        <f t="shared" si="27"/>
        <v>0</v>
      </c>
      <c r="P35" s="22">
        <f t="shared" si="27"/>
        <v>0</v>
      </c>
      <c r="Q35" s="2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</row>
    <row r="36" spans="1:29" s="24" customFormat="1" ht="16.5" hidden="1" customHeight="1" thickBot="1" x14ac:dyDescent="0.25">
      <c r="A36" s="23" t="s">
        <v>38</v>
      </c>
      <c r="B36" s="57">
        <f t="shared" ref="B36:P36" si="28">IF(OR(LEFT(B16,1)="U",LEFT(B16,3)="mKK",B35&lt;$C$10),B35,$C$10)</f>
        <v>0</v>
      </c>
      <c r="C36" s="57">
        <f t="shared" si="28"/>
        <v>0</v>
      </c>
      <c r="D36" s="57">
        <f t="shared" si="28"/>
        <v>0</v>
      </c>
      <c r="E36" s="57">
        <f t="shared" si="28"/>
        <v>0</v>
      </c>
      <c r="F36" s="57">
        <f t="shared" si="28"/>
        <v>0</v>
      </c>
      <c r="G36" s="57">
        <f t="shared" si="28"/>
        <v>0</v>
      </c>
      <c r="H36" s="57">
        <f t="shared" si="28"/>
        <v>0</v>
      </c>
      <c r="I36" s="57">
        <f t="shared" si="28"/>
        <v>0</v>
      </c>
      <c r="J36" s="57">
        <f t="shared" si="28"/>
        <v>0</v>
      </c>
      <c r="K36" s="57">
        <f t="shared" si="28"/>
        <v>0</v>
      </c>
      <c r="L36" s="57">
        <f t="shared" si="28"/>
        <v>0</v>
      </c>
      <c r="M36" s="57">
        <f t="shared" si="28"/>
        <v>0</v>
      </c>
      <c r="N36" s="57">
        <f t="shared" si="28"/>
        <v>0</v>
      </c>
      <c r="O36" s="57">
        <f t="shared" si="28"/>
        <v>0</v>
      </c>
      <c r="P36" s="57">
        <f t="shared" si="28"/>
        <v>0</v>
      </c>
      <c r="Q36" s="2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</row>
    <row r="37" spans="1:29" ht="14.25" customHeight="1" thickTop="1" thickBot="1" x14ac:dyDescent="0.25">
      <c r="A37" s="6" t="s">
        <v>37</v>
      </c>
      <c r="B37" s="25">
        <f>HOUR(B36)+MINUTE(B36)/100</f>
        <v>0</v>
      </c>
      <c r="C37" s="25">
        <f>HOUR(C36)+MINUTE(C36)/100</f>
        <v>0</v>
      </c>
      <c r="D37" s="25">
        <f t="shared" ref="D37:P37" si="29">HOUR(D36)+MINUTE(D36)/100</f>
        <v>0</v>
      </c>
      <c r="E37" s="25">
        <f t="shared" si="29"/>
        <v>0</v>
      </c>
      <c r="F37" s="25">
        <f t="shared" si="29"/>
        <v>0</v>
      </c>
      <c r="G37" s="25">
        <f t="shared" si="29"/>
        <v>0</v>
      </c>
      <c r="H37" s="25">
        <f t="shared" si="29"/>
        <v>0</v>
      </c>
      <c r="I37" s="25">
        <f t="shared" si="29"/>
        <v>0</v>
      </c>
      <c r="J37" s="25">
        <f t="shared" si="29"/>
        <v>0</v>
      </c>
      <c r="K37" s="25">
        <f t="shared" si="29"/>
        <v>0</v>
      </c>
      <c r="L37" s="25">
        <f t="shared" si="29"/>
        <v>0</v>
      </c>
      <c r="M37" s="25">
        <f t="shared" si="29"/>
        <v>0</v>
      </c>
      <c r="N37" s="25">
        <f t="shared" si="29"/>
        <v>0</v>
      </c>
      <c r="O37" s="25">
        <f t="shared" si="29"/>
        <v>0</v>
      </c>
      <c r="P37" s="25">
        <f t="shared" si="29"/>
        <v>0</v>
      </c>
      <c r="Q37" s="2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</row>
    <row r="38" spans="1:29" s="24" customFormat="1" ht="14.25" hidden="1" thickTop="1" thickBot="1" x14ac:dyDescent="0.25">
      <c r="A38" s="23" t="s">
        <v>39</v>
      </c>
      <c r="B38" s="58">
        <f t="shared" ref="B38:P38" si="30">B36-B29</f>
        <v>0</v>
      </c>
      <c r="C38" s="22">
        <f t="shared" si="30"/>
        <v>-0.33333333333333331</v>
      </c>
      <c r="D38" s="22">
        <f t="shared" si="30"/>
        <v>-0.33333333333333331</v>
      </c>
      <c r="E38" s="22">
        <f t="shared" si="30"/>
        <v>-0.33333333333333331</v>
      </c>
      <c r="F38" s="22">
        <f t="shared" si="30"/>
        <v>-0.33333333333333331</v>
      </c>
      <c r="G38" s="22">
        <f t="shared" si="30"/>
        <v>0</v>
      </c>
      <c r="H38" s="22">
        <f t="shared" si="30"/>
        <v>0</v>
      </c>
      <c r="I38" s="22">
        <f t="shared" si="30"/>
        <v>-0.33333333333333331</v>
      </c>
      <c r="J38" s="22">
        <f t="shared" si="30"/>
        <v>-0.33333333333333331</v>
      </c>
      <c r="K38" s="22">
        <f t="shared" si="30"/>
        <v>-0.33333333333333331</v>
      </c>
      <c r="L38" s="22">
        <f t="shared" si="30"/>
        <v>-0.33333333333333331</v>
      </c>
      <c r="M38" s="22">
        <f t="shared" si="30"/>
        <v>-0.33333333333333331</v>
      </c>
      <c r="N38" s="22">
        <f t="shared" si="30"/>
        <v>0</v>
      </c>
      <c r="O38" s="22">
        <f t="shared" si="30"/>
        <v>0</v>
      </c>
      <c r="P38" s="22">
        <f t="shared" si="30"/>
        <v>-0.33333333333333331</v>
      </c>
      <c r="Q38" s="2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</row>
    <row r="39" spans="1:29" s="24" customFormat="1" ht="14.25" thickTop="1" thickBot="1" x14ac:dyDescent="0.25">
      <c r="A39" s="24" t="s">
        <v>40</v>
      </c>
      <c r="B39" s="26">
        <f t="shared" ref="B39:P39" si="31">SIGN(B38)*(HOUR(ABS(B38))+MINUTE(ABS(B38))/100)</f>
        <v>0</v>
      </c>
      <c r="C39" s="26">
        <f t="shared" si="31"/>
        <v>-8</v>
      </c>
      <c r="D39" s="26">
        <f t="shared" si="31"/>
        <v>-8</v>
      </c>
      <c r="E39" s="26">
        <f t="shared" si="31"/>
        <v>-8</v>
      </c>
      <c r="F39" s="26">
        <f t="shared" si="31"/>
        <v>-8</v>
      </c>
      <c r="G39" s="26">
        <f t="shared" si="31"/>
        <v>0</v>
      </c>
      <c r="H39" s="26">
        <f t="shared" si="31"/>
        <v>0</v>
      </c>
      <c r="I39" s="26">
        <f t="shared" si="31"/>
        <v>-8</v>
      </c>
      <c r="J39" s="26">
        <f t="shared" si="31"/>
        <v>-8</v>
      </c>
      <c r="K39" s="26">
        <f t="shared" si="31"/>
        <v>-8</v>
      </c>
      <c r="L39" s="26">
        <f t="shared" si="31"/>
        <v>-8</v>
      </c>
      <c r="M39" s="26">
        <f t="shared" si="31"/>
        <v>-8</v>
      </c>
      <c r="N39" s="26">
        <f t="shared" si="31"/>
        <v>0</v>
      </c>
      <c r="O39" s="26">
        <f t="shared" si="31"/>
        <v>0</v>
      </c>
      <c r="P39" s="27">
        <f t="shared" si="31"/>
        <v>-8</v>
      </c>
      <c r="Q39" s="2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</row>
    <row r="40" spans="1:29" s="24" customFormat="1" ht="13.5" hidden="1" thickTop="1" x14ac:dyDescent="0.2">
      <c r="A40" s="23" t="s">
        <v>41</v>
      </c>
      <c r="B40" s="58">
        <f>B38+I10</f>
        <v>0</v>
      </c>
      <c r="C40" s="22">
        <f t="shared" ref="C40:P40" si="32">C38+B40</f>
        <v>-0.33333333333333331</v>
      </c>
      <c r="D40" s="22">
        <f t="shared" si="32"/>
        <v>-0.66666666666666663</v>
      </c>
      <c r="E40" s="22">
        <f t="shared" si="32"/>
        <v>-1</v>
      </c>
      <c r="F40" s="22">
        <f t="shared" si="32"/>
        <v>-1.3333333333333333</v>
      </c>
      <c r="G40" s="22">
        <f t="shared" si="32"/>
        <v>-1.3333333333333333</v>
      </c>
      <c r="H40" s="22">
        <f t="shared" si="32"/>
        <v>-1.3333333333333333</v>
      </c>
      <c r="I40" s="22">
        <f t="shared" si="32"/>
        <v>-1.6666666666666665</v>
      </c>
      <c r="J40" s="22">
        <f t="shared" si="32"/>
        <v>-1.9999999999999998</v>
      </c>
      <c r="K40" s="22">
        <f t="shared" si="32"/>
        <v>-2.333333333333333</v>
      </c>
      <c r="L40" s="22">
        <f t="shared" si="32"/>
        <v>-2.6666666666666665</v>
      </c>
      <c r="M40" s="22">
        <f t="shared" si="32"/>
        <v>-3</v>
      </c>
      <c r="N40" s="22">
        <f t="shared" si="32"/>
        <v>-3</v>
      </c>
      <c r="O40" s="22">
        <f t="shared" si="32"/>
        <v>-3</v>
      </c>
      <c r="P40" s="66">
        <f t="shared" si="32"/>
        <v>-3.3333333333333335</v>
      </c>
      <c r="Q40" s="2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</row>
    <row r="41" spans="1:29" ht="16.149999999999999" customHeight="1" thickTop="1" x14ac:dyDescent="0.2">
      <c r="A41" s="24" t="s">
        <v>42</v>
      </c>
      <c r="B41" s="28">
        <f t="shared" ref="B41:P41" si="33">SIGN(B40)*(DAY(ABS(B40))*24+HOUR(ABS(B40))+MINUTE(ABS(B40))/100)</f>
        <v>0</v>
      </c>
      <c r="C41" s="28">
        <f t="shared" si="33"/>
        <v>-8</v>
      </c>
      <c r="D41" s="28">
        <f t="shared" si="33"/>
        <v>-16</v>
      </c>
      <c r="E41" s="28">
        <f t="shared" si="33"/>
        <v>-24</v>
      </c>
      <c r="F41" s="28">
        <f t="shared" si="33"/>
        <v>-32</v>
      </c>
      <c r="G41" s="28">
        <f t="shared" si="33"/>
        <v>-32</v>
      </c>
      <c r="H41" s="28">
        <f t="shared" si="33"/>
        <v>-32</v>
      </c>
      <c r="I41" s="28">
        <f t="shared" si="33"/>
        <v>-40</v>
      </c>
      <c r="J41" s="28">
        <f t="shared" si="33"/>
        <v>-48</v>
      </c>
      <c r="K41" s="28">
        <f t="shared" si="33"/>
        <v>-56</v>
      </c>
      <c r="L41" s="28">
        <f t="shared" si="33"/>
        <v>-64</v>
      </c>
      <c r="M41" s="28">
        <f t="shared" si="33"/>
        <v>-72</v>
      </c>
      <c r="N41" s="28">
        <f t="shared" si="33"/>
        <v>-72</v>
      </c>
      <c r="O41" s="28">
        <f t="shared" si="33"/>
        <v>-72</v>
      </c>
      <c r="P41" s="28">
        <f t="shared" si="33"/>
        <v>-80</v>
      </c>
      <c r="Q41" s="2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</row>
    <row r="42" spans="1:29" s="24" customFormat="1" ht="3.75" customHeight="1" x14ac:dyDescent="0.3">
      <c r="A42" s="42"/>
      <c r="B42" s="70" t="str">
        <f>IF(B20=1,"Eing.fehler","")</f>
        <v/>
      </c>
      <c r="C42" s="70" t="str">
        <f t="shared" ref="C42:P42" si="34">IF(C20=1,"Eing.fehler","")</f>
        <v/>
      </c>
      <c r="D42" s="70" t="str">
        <f t="shared" si="34"/>
        <v/>
      </c>
      <c r="E42" s="70" t="str">
        <f t="shared" si="34"/>
        <v/>
      </c>
      <c r="F42" s="70" t="str">
        <f t="shared" si="34"/>
        <v/>
      </c>
      <c r="G42" s="70" t="str">
        <f t="shared" si="34"/>
        <v/>
      </c>
      <c r="H42" s="70" t="str">
        <f t="shared" si="34"/>
        <v/>
      </c>
      <c r="I42" s="70" t="str">
        <f t="shared" si="34"/>
        <v/>
      </c>
      <c r="J42" s="70" t="str">
        <f t="shared" si="34"/>
        <v/>
      </c>
      <c r="K42" s="70" t="str">
        <f t="shared" si="34"/>
        <v/>
      </c>
      <c r="L42" s="70" t="str">
        <f t="shared" si="34"/>
        <v/>
      </c>
      <c r="M42" s="70" t="str">
        <f t="shared" si="34"/>
        <v/>
      </c>
      <c r="N42" s="70" t="str">
        <f t="shared" si="34"/>
        <v/>
      </c>
      <c r="O42" s="70" t="str">
        <f t="shared" si="34"/>
        <v/>
      </c>
      <c r="P42" s="70" t="str">
        <f t="shared" si="34"/>
        <v/>
      </c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</row>
    <row r="43" spans="1:29" s="15" customFormat="1" ht="16.149999999999999" customHeight="1" thickBot="1" x14ac:dyDescent="0.25">
      <c r="A43" s="15" t="s">
        <v>17</v>
      </c>
      <c r="B43" s="16">
        <f t="shared" ref="B43:N43" si="35">$B$9+COLUMN(B45)+13</f>
        <v>45307</v>
      </c>
      <c r="C43" s="16">
        <f t="shared" si="35"/>
        <v>45308</v>
      </c>
      <c r="D43" s="16">
        <f t="shared" si="35"/>
        <v>45309</v>
      </c>
      <c r="E43" s="16">
        <f t="shared" si="35"/>
        <v>45310</v>
      </c>
      <c r="F43" s="16">
        <f t="shared" si="35"/>
        <v>45311</v>
      </c>
      <c r="G43" s="16">
        <f t="shared" si="35"/>
        <v>45312</v>
      </c>
      <c r="H43" s="16">
        <f t="shared" si="35"/>
        <v>45313</v>
      </c>
      <c r="I43" s="16">
        <f t="shared" si="35"/>
        <v>45314</v>
      </c>
      <c r="J43" s="16">
        <f t="shared" si="35"/>
        <v>45315</v>
      </c>
      <c r="K43" s="16">
        <f t="shared" si="35"/>
        <v>45316</v>
      </c>
      <c r="L43" s="16">
        <f t="shared" si="35"/>
        <v>45317</v>
      </c>
      <c r="M43" s="16">
        <f t="shared" si="35"/>
        <v>45318</v>
      </c>
      <c r="N43" s="16">
        <f t="shared" si="35"/>
        <v>45319</v>
      </c>
      <c r="O43" s="16">
        <f>IF(MONTH($B$9+COLUMN(O45)+13)=MONTH($B$9),$B$9+COLUMN(O45)+13,"")</f>
        <v>45320</v>
      </c>
      <c r="P43" s="16">
        <f>IF(MONTH($B$9+COLUMN(P45)+13)=MONTH($B$9),$B$9+COLUMN(P45)+13,"")</f>
        <v>45321</v>
      </c>
      <c r="Q43" s="16">
        <f>IF(MONTH($B$9+COLUMN(Q45)+13)=MONTH($B$9),$B$9+COLUMN(Q45)+13,"")</f>
        <v>45322</v>
      </c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</row>
    <row r="44" spans="1:29" ht="16.149999999999999" customHeight="1" thickBot="1" x14ac:dyDescent="0.25">
      <c r="A44" s="6" t="s">
        <v>18</v>
      </c>
      <c r="B44" s="45">
        <f t="shared" ref="B44:Q44" si="36">B43</f>
        <v>45307</v>
      </c>
      <c r="C44" s="45">
        <f t="shared" si="36"/>
        <v>45308</v>
      </c>
      <c r="D44" s="45">
        <f t="shared" si="36"/>
        <v>45309</v>
      </c>
      <c r="E44" s="45">
        <f t="shared" si="36"/>
        <v>45310</v>
      </c>
      <c r="F44" s="45">
        <f t="shared" si="36"/>
        <v>45311</v>
      </c>
      <c r="G44" s="45">
        <f t="shared" si="36"/>
        <v>45312</v>
      </c>
      <c r="H44" s="45">
        <f t="shared" si="36"/>
        <v>45313</v>
      </c>
      <c r="I44" s="45">
        <f t="shared" si="36"/>
        <v>45314</v>
      </c>
      <c r="J44" s="45">
        <f t="shared" si="36"/>
        <v>45315</v>
      </c>
      <c r="K44" s="45">
        <f t="shared" si="36"/>
        <v>45316</v>
      </c>
      <c r="L44" s="45">
        <f t="shared" si="36"/>
        <v>45317</v>
      </c>
      <c r="M44" s="45">
        <f t="shared" si="36"/>
        <v>45318</v>
      </c>
      <c r="N44" s="45">
        <f t="shared" si="36"/>
        <v>45319</v>
      </c>
      <c r="O44" s="45">
        <f t="shared" si="36"/>
        <v>45320</v>
      </c>
      <c r="P44" s="45">
        <f t="shared" si="36"/>
        <v>45321</v>
      </c>
      <c r="Q44" s="45">
        <f t="shared" si="36"/>
        <v>45322</v>
      </c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</row>
    <row r="45" spans="1:29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</row>
    <row r="46" spans="1:29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</row>
    <row r="47" spans="1:29" ht="16.149999999999999" customHeight="1" x14ac:dyDescent="0.2">
      <c r="A47" s="6" t="s">
        <v>21</v>
      </c>
      <c r="B47" s="68">
        <f>IF(AND(B51&gt;0,OR(LEFT(B48,1)="U",LEFT(B48,1)="A",LEFT(B48,1)="K",LEFT(B48,1)="D",LEFT(B48,3)="mKK")),$I$1,'01HO'!N21)</f>
        <v>0</v>
      </c>
      <c r="C47" s="68">
        <f>IF(AND(C51&gt;0,OR(LEFT(C48,1)="U",LEFT(C48,1)="A",LEFT(C48,1)="K",LEFT(C48,1)="D",LEFT(C48,3)="mKK")),$I$1,'01HO'!N22)</f>
        <v>0</v>
      </c>
      <c r="D47" s="68">
        <f>IF(AND(D51&gt;0,OR(LEFT(D48,1)="U",LEFT(D48,1)="A",LEFT(D48,1)="K",LEFT(D48,1)="D",LEFT(D48,3)="mKK")),$I$1,'01HO'!N23)</f>
        <v>0</v>
      </c>
      <c r="E47" s="68">
        <f>IF(AND(E51&gt;0,OR(LEFT(E48,1)="U",LEFT(E48,1)="A",LEFT(E48,1)="K",LEFT(E48,1)="D",LEFT(E48,3)="mKK")),$I$1,'01HO'!N24)</f>
        <v>0</v>
      </c>
      <c r="F47" s="68">
        <f>IF(AND(F51&gt;0,OR(LEFT(F48,1)="U",LEFT(F48,1)="A",LEFT(F48,1)="K",LEFT(F48,1)="D",LEFT(F48,3)="mKK")),$I$1,'01HO'!N25)</f>
        <v>0</v>
      </c>
      <c r="G47" s="68">
        <f>IF(AND(G51&gt;0,OR(LEFT(G48,1)="U",LEFT(G48,1)="A",LEFT(G48,1)="K",LEFT(G48,1)="D",LEFT(G48,3)="mKK")),$I$1,'01HO'!N26)</f>
        <v>0</v>
      </c>
      <c r="H47" s="68">
        <f>IF(AND(H51&gt;0,OR(LEFT(H48,1)="U",LEFT(H48,1)="A",LEFT(H48,1)="K",LEFT(H48,1)="D",LEFT(H48,3)="mKK")),$I$1,'01HO'!N27)</f>
        <v>0</v>
      </c>
      <c r="I47" s="68">
        <f>IF(AND(I51&gt;0,OR(LEFT(I48,1)="U",LEFT(I48,1)="A",LEFT(I48,1)="K",LEFT(I48,1)="D",LEFT(I48,3)="mKK")),$I$1,'01HO'!N28)</f>
        <v>0</v>
      </c>
      <c r="J47" s="68">
        <f>IF(AND(J51&gt;0,OR(LEFT(J48,1)="U",LEFT(J48,1)="A",LEFT(J48,1)="K",LEFT(J48,1)="D",LEFT(J48,3)="mKK")),$I$1,'01HO'!N29)</f>
        <v>0</v>
      </c>
      <c r="K47" s="68">
        <f>IF(AND(K51&gt;0,OR(LEFT(K48,1)="U",LEFT(K48,1)="A",LEFT(K48,1)="K",LEFT(K48,1)="D",LEFT(K48,3)="mKK")),$I$1,'01HO'!N30)</f>
        <v>0</v>
      </c>
      <c r="L47" s="68">
        <f>IF(AND(L51&gt;0,OR(LEFT(L48,1)="U",LEFT(L48,1)="A",LEFT(L48,1)="K",LEFT(L48,1)="D",LEFT(L48,3)="mKK")),$I$1,'01HO'!N31)</f>
        <v>0</v>
      </c>
      <c r="M47" s="68">
        <f>IF(AND(M51&gt;0,OR(LEFT(M48,1)="U",LEFT(M48,1)="A",LEFT(M48,1)="K",LEFT(M48,1)="D",LEFT(M48,3)="mKK")),$I$1,'01HO'!N32)</f>
        <v>0</v>
      </c>
      <c r="N47" s="68">
        <f>IF(AND(N51&gt;0,OR(LEFT(N48,1)="U",LEFT(N48,1)="A",LEFT(N48,1)="K",LEFT(N48,1)="D",LEFT(N48,3)="mKK")),$I$1,'01HO'!N33)</f>
        <v>0</v>
      </c>
      <c r="O47" s="68">
        <f>IF(AND(O51&gt;0,OR(LEFT(O48,1)="U",LEFT(O48,1)="A",LEFT(O48,1)="K",LEFT(O48,1)="D",LEFT(O48,3)="mKK")),$I$1,'01HO'!N34)</f>
        <v>0</v>
      </c>
      <c r="P47" s="68">
        <f>IF(AND(P51&gt;0,OR(LEFT(P48,1)="U",LEFT(P48,1)="A",LEFT(P48,1)="K",LEFT(P48,1)="D",LEFT(P48,3)="mKK")),$I$1,'01HO'!N35)</f>
        <v>0</v>
      </c>
      <c r="Q47" s="68">
        <f>IF(AND(Q51&gt;0,OR(LEFT(Q48,1)="U",LEFT(Q48,1)="A",LEFT(Q48,1)="K",LEFT(Q48,1)="D",LEFT(Q48,3)="mKK")),$I$1,'01HO'!N36)</f>
        <v>0</v>
      </c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</row>
    <row r="48" spans="1:29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</row>
    <row r="49" spans="1:29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</row>
    <row r="50" spans="1:29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</row>
    <row r="51" spans="1:29" hidden="1" x14ac:dyDescent="0.2">
      <c r="A51" s="17" t="s">
        <v>26</v>
      </c>
      <c r="B51" s="18">
        <f t="shared" ref="B51:N51" si="37">IF(OR(WEEKDAY(B44)=7,WEEKDAY(B44)=1,B48="gF"),0,$I$1)</f>
        <v>8</v>
      </c>
      <c r="C51" s="18">
        <f t="shared" si="37"/>
        <v>8</v>
      </c>
      <c r="D51" s="18">
        <f t="shared" si="37"/>
        <v>8</v>
      </c>
      <c r="E51" s="18">
        <f t="shared" si="37"/>
        <v>8</v>
      </c>
      <c r="F51" s="18">
        <f t="shared" si="37"/>
        <v>0</v>
      </c>
      <c r="G51" s="18">
        <f t="shared" si="37"/>
        <v>0</v>
      </c>
      <c r="H51" s="18">
        <f t="shared" si="37"/>
        <v>8</v>
      </c>
      <c r="I51" s="18">
        <f t="shared" si="37"/>
        <v>8</v>
      </c>
      <c r="J51" s="18">
        <f t="shared" si="37"/>
        <v>8</v>
      </c>
      <c r="K51" s="18">
        <f t="shared" si="37"/>
        <v>8</v>
      </c>
      <c r="L51" s="18">
        <f t="shared" si="37"/>
        <v>8</v>
      </c>
      <c r="M51" s="18">
        <f t="shared" si="37"/>
        <v>0</v>
      </c>
      <c r="N51" s="18">
        <f t="shared" si="37"/>
        <v>0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8</v>
      </c>
      <c r="Q51" s="18">
        <f>IF(Q44&lt;&gt;"",IF(OR(WEEKDAY(Q44)=7,WEEKDAY(Q44)=1,Q48="gF"),0,$I$1),0)</f>
        <v>8</v>
      </c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</row>
    <row r="52" spans="1:29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8">IF(C45-INT(C45)&gt;0.59,1,IF(C46-INT(C46)&gt;0.59,1,IF(C47-INT(C47)&gt;0.59,1,IF(C49-INT(C49)&gt;0.59,1,IF(C50-INT(C50)&gt;0.59,1,IF(C65-INT(C65)&gt;0.59,1,0))))))</f>
        <v>0</v>
      </c>
      <c r="D52" s="71">
        <f t="shared" si="38"/>
        <v>0</v>
      </c>
      <c r="E52" s="71">
        <f t="shared" si="38"/>
        <v>0</v>
      </c>
      <c r="F52" s="71">
        <f t="shared" si="38"/>
        <v>0</v>
      </c>
      <c r="G52" s="71">
        <f t="shared" si="38"/>
        <v>0</v>
      </c>
      <c r="H52" s="71">
        <f t="shared" si="38"/>
        <v>0</v>
      </c>
      <c r="I52" s="71">
        <f t="shared" si="38"/>
        <v>0</v>
      </c>
      <c r="J52" s="71">
        <f t="shared" si="38"/>
        <v>0</v>
      </c>
      <c r="K52" s="71">
        <f t="shared" si="38"/>
        <v>0</v>
      </c>
      <c r="L52" s="71">
        <f t="shared" si="38"/>
        <v>0</v>
      </c>
      <c r="M52" s="71">
        <f t="shared" si="38"/>
        <v>0</v>
      </c>
      <c r="N52" s="71">
        <f t="shared" si="38"/>
        <v>0</v>
      </c>
      <c r="O52" s="71">
        <f t="shared" si="38"/>
        <v>0</v>
      </c>
      <c r="P52" s="71">
        <f t="shared" si="38"/>
        <v>0</v>
      </c>
      <c r="Q52" s="71">
        <f t="shared" si="38"/>
        <v>0</v>
      </c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</row>
    <row r="53" spans="1:29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9">IF(LEFT(C48,1)="U",B53-1,B53)</f>
        <v>#REF!</v>
      </c>
      <c r="D53" s="2" t="e">
        <f t="shared" si="39"/>
        <v>#REF!</v>
      </c>
      <c r="E53" s="2" t="e">
        <f t="shared" si="39"/>
        <v>#REF!</v>
      </c>
      <c r="F53" s="2" t="e">
        <f t="shared" si="39"/>
        <v>#REF!</v>
      </c>
      <c r="G53" s="2" t="e">
        <f t="shared" si="39"/>
        <v>#REF!</v>
      </c>
      <c r="H53" s="2" t="e">
        <f t="shared" si="39"/>
        <v>#REF!</v>
      </c>
      <c r="I53" s="2" t="e">
        <f t="shared" si="39"/>
        <v>#REF!</v>
      </c>
      <c r="J53" s="2" t="e">
        <f t="shared" si="39"/>
        <v>#REF!</v>
      </c>
      <c r="K53" s="2" t="e">
        <f t="shared" si="39"/>
        <v>#REF!</v>
      </c>
      <c r="L53" s="2" t="e">
        <f t="shared" si="39"/>
        <v>#REF!</v>
      </c>
      <c r="M53" s="2" t="e">
        <f t="shared" si="39"/>
        <v>#REF!</v>
      </c>
      <c r="N53" s="2" t="e">
        <f t="shared" si="39"/>
        <v>#REF!</v>
      </c>
      <c r="O53" s="2" t="e">
        <f t="shared" si="39"/>
        <v>#REF!</v>
      </c>
      <c r="P53" s="2" t="e">
        <f t="shared" si="39"/>
        <v>#REF!</v>
      </c>
      <c r="Q53" s="67" t="e">
        <f t="shared" si="39"/>
        <v>#REF!</v>
      </c>
      <c r="R53" s="3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</row>
    <row r="54" spans="1:29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40">IF(LEFT(C48,2)="AT",B54-1,B54)</f>
        <v>#REF!</v>
      </c>
      <c r="D54" s="2" t="e">
        <f t="shared" si="40"/>
        <v>#REF!</v>
      </c>
      <c r="E54" s="2" t="e">
        <f t="shared" si="40"/>
        <v>#REF!</v>
      </c>
      <c r="F54" s="2" t="e">
        <f t="shared" si="40"/>
        <v>#REF!</v>
      </c>
      <c r="G54" s="2" t="e">
        <f t="shared" si="40"/>
        <v>#REF!</v>
      </c>
      <c r="H54" s="2" t="e">
        <f t="shared" si="40"/>
        <v>#REF!</v>
      </c>
      <c r="I54" s="2" t="e">
        <f t="shared" si="40"/>
        <v>#REF!</v>
      </c>
      <c r="J54" s="2" t="e">
        <f t="shared" si="40"/>
        <v>#REF!</v>
      </c>
      <c r="K54" s="2" t="e">
        <f t="shared" si="40"/>
        <v>#REF!</v>
      </c>
      <c r="L54" s="2" t="e">
        <f t="shared" si="40"/>
        <v>#REF!</v>
      </c>
      <c r="M54" s="2" t="e">
        <f t="shared" si="40"/>
        <v>#REF!</v>
      </c>
      <c r="N54" s="2" t="e">
        <f t="shared" si="40"/>
        <v>#REF!</v>
      </c>
      <c r="O54" s="2" t="e">
        <f t="shared" si="40"/>
        <v>#REF!</v>
      </c>
      <c r="P54" s="2" t="e">
        <f t="shared" si="40"/>
        <v>#REF!</v>
      </c>
      <c r="Q54" s="67" t="e">
        <f t="shared" si="40"/>
        <v>#REF!</v>
      </c>
      <c r="R54" s="3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</row>
    <row r="55" spans="1:29" ht="16.149999999999999" hidden="1" customHeight="1" x14ac:dyDescent="0.2">
      <c r="A55" s="17" t="s">
        <v>19</v>
      </c>
      <c r="B55" s="20">
        <f t="shared" ref="B55:P55" si="41">TIME(INT(B45),(B45-INT(B45))*100,0)</f>
        <v>0</v>
      </c>
      <c r="C55" s="20">
        <f t="shared" si="41"/>
        <v>0</v>
      </c>
      <c r="D55" s="20">
        <f t="shared" si="41"/>
        <v>0</v>
      </c>
      <c r="E55" s="20">
        <f t="shared" si="41"/>
        <v>0</v>
      </c>
      <c r="F55" s="21">
        <f t="shared" si="41"/>
        <v>0</v>
      </c>
      <c r="G55" s="20">
        <f t="shared" si="41"/>
        <v>0</v>
      </c>
      <c r="H55" s="20">
        <f t="shared" si="41"/>
        <v>0</v>
      </c>
      <c r="I55" s="20">
        <f t="shared" si="41"/>
        <v>0</v>
      </c>
      <c r="J55" s="20">
        <f t="shared" si="41"/>
        <v>0</v>
      </c>
      <c r="K55" s="20">
        <f t="shared" si="41"/>
        <v>0</v>
      </c>
      <c r="L55" s="20">
        <f t="shared" si="41"/>
        <v>0</v>
      </c>
      <c r="M55" s="20">
        <f t="shared" si="41"/>
        <v>0</v>
      </c>
      <c r="N55" s="20">
        <f t="shared" si="41"/>
        <v>0</v>
      </c>
      <c r="O55" s="20">
        <f t="shared" si="41"/>
        <v>0</v>
      </c>
      <c r="P55" s="20">
        <f t="shared" si="41"/>
        <v>0</v>
      </c>
      <c r="Q55" s="20">
        <f>TIME(INT(Q45),(Q45-INT(Q45))*100,0)</f>
        <v>0</v>
      </c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</row>
    <row r="56" spans="1:29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42">IF(AND(D55&gt;0,D55&lt;$J$9),$J$9,D55)</f>
        <v>0</v>
      </c>
      <c r="E56" s="56">
        <f t="shared" si="42"/>
        <v>0</v>
      </c>
      <c r="F56" s="56">
        <f t="shared" si="42"/>
        <v>0</v>
      </c>
      <c r="G56" s="56">
        <f t="shared" si="42"/>
        <v>0</v>
      </c>
      <c r="H56" s="56">
        <f t="shared" si="42"/>
        <v>0</v>
      </c>
      <c r="I56" s="56">
        <f t="shared" si="42"/>
        <v>0</v>
      </c>
      <c r="J56" s="56">
        <f t="shared" si="42"/>
        <v>0</v>
      </c>
      <c r="K56" s="56">
        <f t="shared" si="42"/>
        <v>0</v>
      </c>
      <c r="L56" s="56">
        <f t="shared" si="42"/>
        <v>0</v>
      </c>
      <c r="M56" s="56">
        <f t="shared" si="42"/>
        <v>0</v>
      </c>
      <c r="N56" s="56">
        <f t="shared" si="42"/>
        <v>0</v>
      </c>
      <c r="O56" s="56">
        <f t="shared" si="42"/>
        <v>0</v>
      </c>
      <c r="P56" s="56">
        <f t="shared" si="42"/>
        <v>0</v>
      </c>
      <c r="Q56" s="56">
        <f t="shared" si="42"/>
        <v>0</v>
      </c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</row>
    <row r="57" spans="1:29" ht="16.149999999999999" hidden="1" customHeight="1" x14ac:dyDescent="0.2">
      <c r="A57" s="17" t="s">
        <v>20</v>
      </c>
      <c r="B57" s="20">
        <f t="shared" ref="B57:Q57" si="43">IF(LEFT(B48,1)="K",B55,TIME(INT(B46),(B46-INT(B46))*100,0))</f>
        <v>0</v>
      </c>
      <c r="C57" s="20">
        <f t="shared" si="43"/>
        <v>0</v>
      </c>
      <c r="D57" s="20">
        <f t="shared" si="43"/>
        <v>0</v>
      </c>
      <c r="E57" s="20">
        <f t="shared" si="43"/>
        <v>0</v>
      </c>
      <c r="F57" s="20">
        <f t="shared" si="43"/>
        <v>0</v>
      </c>
      <c r="G57" s="20">
        <f t="shared" si="43"/>
        <v>0</v>
      </c>
      <c r="H57" s="20">
        <f t="shared" si="43"/>
        <v>0</v>
      </c>
      <c r="I57" s="20">
        <f t="shared" si="43"/>
        <v>0</v>
      </c>
      <c r="J57" s="20">
        <f t="shared" si="43"/>
        <v>0</v>
      </c>
      <c r="K57" s="20">
        <f t="shared" si="43"/>
        <v>0</v>
      </c>
      <c r="L57" s="20">
        <f t="shared" si="43"/>
        <v>0</v>
      </c>
      <c r="M57" s="20">
        <f t="shared" si="43"/>
        <v>0</v>
      </c>
      <c r="N57" s="20">
        <f t="shared" si="43"/>
        <v>0</v>
      </c>
      <c r="O57" s="20">
        <f t="shared" si="43"/>
        <v>0</v>
      </c>
      <c r="P57" s="20">
        <f t="shared" si="43"/>
        <v>0</v>
      </c>
      <c r="Q57" s="20">
        <f t="shared" si="43"/>
        <v>0</v>
      </c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</row>
    <row r="58" spans="1:29" ht="16.149999999999999" hidden="1" customHeight="1" x14ac:dyDescent="0.2">
      <c r="A58" s="17" t="s">
        <v>30</v>
      </c>
      <c r="B58" s="56">
        <f t="shared" ref="B58:Q58" si="44">IF(B57&gt;$J$10,$J$10,B57)</f>
        <v>0</v>
      </c>
      <c r="C58" s="56">
        <f t="shared" si="44"/>
        <v>0</v>
      </c>
      <c r="D58" s="56">
        <f t="shared" si="44"/>
        <v>0</v>
      </c>
      <c r="E58" s="56">
        <f t="shared" si="44"/>
        <v>0</v>
      </c>
      <c r="F58" s="56">
        <f t="shared" si="44"/>
        <v>0</v>
      </c>
      <c r="G58" s="56">
        <f t="shared" si="44"/>
        <v>0</v>
      </c>
      <c r="H58" s="56">
        <f t="shared" si="44"/>
        <v>0</v>
      </c>
      <c r="I58" s="56">
        <f t="shared" si="44"/>
        <v>0</v>
      </c>
      <c r="J58" s="56">
        <f t="shared" si="44"/>
        <v>0</v>
      </c>
      <c r="K58" s="56">
        <f t="shared" si="44"/>
        <v>0</v>
      </c>
      <c r="L58" s="56">
        <f t="shared" si="44"/>
        <v>0</v>
      </c>
      <c r="M58" s="56">
        <f t="shared" si="44"/>
        <v>0</v>
      </c>
      <c r="N58" s="56">
        <f t="shared" si="44"/>
        <v>0</v>
      </c>
      <c r="O58" s="56">
        <f t="shared" si="44"/>
        <v>0</v>
      </c>
      <c r="P58" s="56">
        <f t="shared" si="44"/>
        <v>0</v>
      </c>
      <c r="Q58" s="56">
        <f t="shared" si="44"/>
        <v>0</v>
      </c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</row>
    <row r="59" spans="1:29" ht="16.149999999999999" hidden="1" customHeight="1" x14ac:dyDescent="0.2">
      <c r="A59" s="17" t="s">
        <v>21</v>
      </c>
      <c r="B59" s="20">
        <f t="shared" ref="B59:Q59" si="45">TIME(INT(B47),(B47-INT(B47))*100,0)</f>
        <v>0</v>
      </c>
      <c r="C59" s="20">
        <f t="shared" si="45"/>
        <v>0</v>
      </c>
      <c r="D59" s="20">
        <f t="shared" si="45"/>
        <v>0</v>
      </c>
      <c r="E59" s="20">
        <f t="shared" si="45"/>
        <v>0</v>
      </c>
      <c r="F59" s="21">
        <f t="shared" si="45"/>
        <v>0</v>
      </c>
      <c r="G59" s="20">
        <f t="shared" si="45"/>
        <v>0</v>
      </c>
      <c r="H59" s="20">
        <f t="shared" si="45"/>
        <v>0</v>
      </c>
      <c r="I59" s="20">
        <f t="shared" si="45"/>
        <v>0</v>
      </c>
      <c r="J59" s="20">
        <f t="shared" si="45"/>
        <v>0</v>
      </c>
      <c r="K59" s="20">
        <f t="shared" si="45"/>
        <v>0</v>
      </c>
      <c r="L59" s="20">
        <f t="shared" si="45"/>
        <v>0</v>
      </c>
      <c r="M59" s="20">
        <f t="shared" si="45"/>
        <v>0</v>
      </c>
      <c r="N59" s="20">
        <f t="shared" si="45"/>
        <v>0</v>
      </c>
      <c r="O59" s="20">
        <f t="shared" si="45"/>
        <v>0</v>
      </c>
      <c r="P59" s="20">
        <f t="shared" si="45"/>
        <v>0</v>
      </c>
      <c r="Q59" s="20">
        <f t="shared" si="45"/>
        <v>0</v>
      </c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</row>
    <row r="60" spans="1:29" ht="16.149999999999999" hidden="1" customHeight="1" x14ac:dyDescent="0.2">
      <c r="A60" s="17" t="s">
        <v>31</v>
      </c>
      <c r="B60" s="20">
        <f t="shared" ref="B60:Q60" si="46">TIME(INT(B49),(B49-INT(B49))*100,0)+TIME(INT(B50),(B50-INT(B50))*100,0)</f>
        <v>0</v>
      </c>
      <c r="C60" s="20">
        <f t="shared" si="46"/>
        <v>0</v>
      </c>
      <c r="D60" s="20">
        <f t="shared" si="46"/>
        <v>0</v>
      </c>
      <c r="E60" s="20">
        <f t="shared" si="46"/>
        <v>0</v>
      </c>
      <c r="F60" s="20">
        <f t="shared" si="46"/>
        <v>0</v>
      </c>
      <c r="G60" s="20">
        <f t="shared" si="46"/>
        <v>0</v>
      </c>
      <c r="H60" s="20">
        <f t="shared" si="46"/>
        <v>0</v>
      </c>
      <c r="I60" s="20">
        <f t="shared" si="46"/>
        <v>0</v>
      </c>
      <c r="J60" s="20">
        <f t="shared" si="46"/>
        <v>0</v>
      </c>
      <c r="K60" s="20">
        <f t="shared" si="46"/>
        <v>0</v>
      </c>
      <c r="L60" s="20">
        <f t="shared" si="46"/>
        <v>0</v>
      </c>
      <c r="M60" s="20">
        <f t="shared" si="46"/>
        <v>0</v>
      </c>
      <c r="N60" s="20">
        <f t="shared" si="46"/>
        <v>0</v>
      </c>
      <c r="O60" s="20">
        <f t="shared" si="46"/>
        <v>0</v>
      </c>
      <c r="P60" s="20">
        <f t="shared" si="46"/>
        <v>0</v>
      </c>
      <c r="Q60" s="20">
        <f t="shared" si="46"/>
        <v>0</v>
      </c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</row>
    <row r="61" spans="1:29" hidden="1" x14ac:dyDescent="0.2">
      <c r="A61" s="17" t="s">
        <v>13</v>
      </c>
      <c r="B61" s="20">
        <f t="shared" ref="B61:Q61" si="47">TIME(INT(B51),(B51-INT(B51))*100,0)</f>
        <v>0.33333333333333331</v>
      </c>
      <c r="C61" s="20">
        <f t="shared" si="47"/>
        <v>0.33333333333333331</v>
      </c>
      <c r="D61" s="20">
        <f t="shared" si="47"/>
        <v>0.33333333333333331</v>
      </c>
      <c r="E61" s="20">
        <f t="shared" si="47"/>
        <v>0.33333333333333331</v>
      </c>
      <c r="F61" s="21">
        <f t="shared" si="47"/>
        <v>0</v>
      </c>
      <c r="G61" s="20">
        <f t="shared" si="47"/>
        <v>0</v>
      </c>
      <c r="H61" s="20">
        <f t="shared" si="47"/>
        <v>0.33333333333333331</v>
      </c>
      <c r="I61" s="20">
        <f t="shared" si="47"/>
        <v>0.33333333333333331</v>
      </c>
      <c r="J61" s="20">
        <f t="shared" si="47"/>
        <v>0.33333333333333331</v>
      </c>
      <c r="K61" s="20">
        <f t="shared" si="47"/>
        <v>0.33333333333333331</v>
      </c>
      <c r="L61" s="20">
        <f t="shared" si="47"/>
        <v>0.33333333333333331</v>
      </c>
      <c r="M61" s="20">
        <f t="shared" si="47"/>
        <v>0</v>
      </c>
      <c r="N61" s="20">
        <f t="shared" si="47"/>
        <v>0</v>
      </c>
      <c r="O61" s="20">
        <f t="shared" si="47"/>
        <v>0.33333333333333331</v>
      </c>
      <c r="P61" s="20">
        <f t="shared" si="47"/>
        <v>0.33333333333333331</v>
      </c>
      <c r="Q61" s="20">
        <f t="shared" si="47"/>
        <v>0.33333333333333331</v>
      </c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</row>
    <row r="62" spans="1:29" ht="15" hidden="1" customHeight="1" x14ac:dyDescent="0.2">
      <c r="A62" s="17" t="s">
        <v>32</v>
      </c>
      <c r="B62" s="66">
        <f>B61+P30</f>
        <v>3.666666666666667</v>
      </c>
      <c r="C62" s="22">
        <f t="shared" ref="C62:Q62" si="48">B62+C61</f>
        <v>4</v>
      </c>
      <c r="D62" s="22">
        <f t="shared" si="48"/>
        <v>4.333333333333333</v>
      </c>
      <c r="E62" s="22">
        <f t="shared" si="48"/>
        <v>4.6666666666666661</v>
      </c>
      <c r="F62" s="22">
        <f t="shared" si="48"/>
        <v>4.6666666666666661</v>
      </c>
      <c r="G62" s="22">
        <f t="shared" si="48"/>
        <v>4.6666666666666661</v>
      </c>
      <c r="H62" s="22">
        <f t="shared" si="48"/>
        <v>4.9999999999999991</v>
      </c>
      <c r="I62" s="22">
        <f t="shared" si="48"/>
        <v>5.3333333333333321</v>
      </c>
      <c r="J62" s="22">
        <f t="shared" si="48"/>
        <v>5.6666666666666652</v>
      </c>
      <c r="K62" s="22">
        <f t="shared" si="48"/>
        <v>5.9999999999999982</v>
      </c>
      <c r="L62" s="22">
        <f t="shared" si="48"/>
        <v>6.3333333333333313</v>
      </c>
      <c r="M62" s="22">
        <f t="shared" si="48"/>
        <v>6.3333333333333313</v>
      </c>
      <c r="N62" s="22">
        <f t="shared" si="48"/>
        <v>6.3333333333333313</v>
      </c>
      <c r="O62" s="22">
        <f t="shared" si="48"/>
        <v>6.6666666666666643</v>
      </c>
      <c r="P62" s="22">
        <f t="shared" si="48"/>
        <v>6.9999999999999973</v>
      </c>
      <c r="Q62" s="58">
        <f t="shared" si="48"/>
        <v>7.3333333333333304</v>
      </c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</row>
    <row r="63" spans="1:29" s="24" customFormat="1" ht="15" hidden="1" customHeight="1" x14ac:dyDescent="0.2">
      <c r="A63" s="23" t="s">
        <v>33</v>
      </c>
      <c r="B63" s="22">
        <f t="shared" ref="B63:Q63" si="49">B58-B56</f>
        <v>-0.29166666666666669</v>
      </c>
      <c r="C63" s="22">
        <f t="shared" si="49"/>
        <v>-0.29166666666666669</v>
      </c>
      <c r="D63" s="22">
        <f t="shared" si="49"/>
        <v>0</v>
      </c>
      <c r="E63" s="22">
        <f t="shared" si="49"/>
        <v>0</v>
      </c>
      <c r="F63" s="22">
        <f t="shared" si="49"/>
        <v>0</v>
      </c>
      <c r="G63" s="22">
        <f t="shared" si="49"/>
        <v>0</v>
      </c>
      <c r="H63" s="22">
        <f t="shared" si="49"/>
        <v>0</v>
      </c>
      <c r="I63" s="22">
        <f t="shared" si="49"/>
        <v>0</v>
      </c>
      <c r="J63" s="22">
        <f t="shared" si="49"/>
        <v>0</v>
      </c>
      <c r="K63" s="22">
        <f t="shared" si="49"/>
        <v>0</v>
      </c>
      <c r="L63" s="22">
        <f t="shared" si="49"/>
        <v>0</v>
      </c>
      <c r="M63" s="22">
        <f t="shared" si="49"/>
        <v>0</v>
      </c>
      <c r="N63" s="22">
        <f t="shared" si="49"/>
        <v>0</v>
      </c>
      <c r="O63" s="22">
        <f t="shared" si="49"/>
        <v>0</v>
      </c>
      <c r="P63" s="22">
        <f t="shared" si="49"/>
        <v>0</v>
      </c>
      <c r="Q63" s="22">
        <f t="shared" si="49"/>
        <v>0</v>
      </c>
      <c r="R63" s="22" t="e">
        <f>R58-R56-#REF!</f>
        <v>#REF!</v>
      </c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</row>
    <row r="64" spans="1:29" ht="16.149999999999999" hidden="1" customHeight="1" thickBot="1" x14ac:dyDescent="0.25">
      <c r="A64" s="17" t="s">
        <v>34</v>
      </c>
      <c r="B64" s="74">
        <f t="shared" ref="B64:R64" si="50">IF(B60&gt;=$D$10,B60,IF(B63-$D$9&gt;$H$10,$D$10,IF(B60&gt;=$D$9,B60,IF(B63&gt;$H$9,$D$9,B60))))</f>
        <v>0</v>
      </c>
      <c r="C64" s="74">
        <f t="shared" si="50"/>
        <v>0</v>
      </c>
      <c r="D64" s="74">
        <f t="shared" si="50"/>
        <v>0</v>
      </c>
      <c r="E64" s="74">
        <f t="shared" si="50"/>
        <v>0</v>
      </c>
      <c r="F64" s="74">
        <f t="shared" si="50"/>
        <v>0</v>
      </c>
      <c r="G64" s="74">
        <f t="shared" si="50"/>
        <v>0</v>
      </c>
      <c r="H64" s="74">
        <f t="shared" si="50"/>
        <v>0</v>
      </c>
      <c r="I64" s="74">
        <f t="shared" si="50"/>
        <v>0</v>
      </c>
      <c r="J64" s="74">
        <f t="shared" si="50"/>
        <v>0</v>
      </c>
      <c r="K64" s="74">
        <f t="shared" si="50"/>
        <v>0</v>
      </c>
      <c r="L64" s="74">
        <f t="shared" si="50"/>
        <v>0</v>
      </c>
      <c r="M64" s="74">
        <f t="shared" si="50"/>
        <v>0</v>
      </c>
      <c r="N64" s="74">
        <f t="shared" si="50"/>
        <v>0</v>
      </c>
      <c r="O64" s="74">
        <f t="shared" si="50"/>
        <v>0</v>
      </c>
      <c r="P64" s="74">
        <f t="shared" si="50"/>
        <v>0</v>
      </c>
      <c r="Q64" s="74">
        <f t="shared" si="50"/>
        <v>0</v>
      </c>
      <c r="R64" s="57" t="e">
        <f t="shared" si="50"/>
        <v>#REF!</v>
      </c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</row>
    <row r="65" spans="1:29" ht="14.25" customHeight="1" thickTop="1" thickBot="1" x14ac:dyDescent="0.25">
      <c r="A65" s="6" t="s">
        <v>35</v>
      </c>
      <c r="B65" s="75">
        <f t="shared" ref="B65:R65" si="51">HOUR(B64)+MINUTE(B64)/100</f>
        <v>0</v>
      </c>
      <c r="C65" s="75">
        <f t="shared" si="51"/>
        <v>0</v>
      </c>
      <c r="D65" s="75">
        <f t="shared" si="51"/>
        <v>0</v>
      </c>
      <c r="E65" s="75">
        <f t="shared" si="51"/>
        <v>0</v>
      </c>
      <c r="F65" s="75">
        <f t="shared" si="51"/>
        <v>0</v>
      </c>
      <c r="G65" s="75">
        <f t="shared" si="51"/>
        <v>0</v>
      </c>
      <c r="H65" s="75">
        <f t="shared" si="51"/>
        <v>0</v>
      </c>
      <c r="I65" s="75">
        <f t="shared" si="51"/>
        <v>0</v>
      </c>
      <c r="J65" s="75">
        <f t="shared" si="51"/>
        <v>0</v>
      </c>
      <c r="K65" s="75">
        <f t="shared" si="51"/>
        <v>0</v>
      </c>
      <c r="L65" s="75">
        <f t="shared" si="51"/>
        <v>0</v>
      </c>
      <c r="M65" s="75">
        <f t="shared" si="51"/>
        <v>0</v>
      </c>
      <c r="N65" s="75">
        <f t="shared" si="51"/>
        <v>0</v>
      </c>
      <c r="O65" s="75">
        <f t="shared" si="51"/>
        <v>0</v>
      </c>
      <c r="P65" s="75">
        <f t="shared" si="51"/>
        <v>0</v>
      </c>
      <c r="Q65" s="75">
        <f t="shared" si="51"/>
        <v>0</v>
      </c>
      <c r="R65" s="73" t="e">
        <f t="shared" si="51"/>
        <v>#REF!</v>
      </c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</row>
    <row r="66" spans="1:29" ht="16.149999999999999" hidden="1" customHeight="1" thickTop="1" x14ac:dyDescent="0.2">
      <c r="A66" s="17" t="s">
        <v>36</v>
      </c>
      <c r="B66" s="76">
        <f t="shared" ref="B66:P66" si="52">TIME(INT(B65),(B65-INT(B65))*100,0)</f>
        <v>0</v>
      </c>
      <c r="C66" s="76">
        <f t="shared" si="52"/>
        <v>0</v>
      </c>
      <c r="D66" s="76">
        <f t="shared" si="52"/>
        <v>0</v>
      </c>
      <c r="E66" s="76">
        <f t="shared" si="52"/>
        <v>0</v>
      </c>
      <c r="F66" s="76">
        <f t="shared" si="52"/>
        <v>0</v>
      </c>
      <c r="G66" s="76">
        <f t="shared" si="52"/>
        <v>0</v>
      </c>
      <c r="H66" s="76">
        <f t="shared" si="52"/>
        <v>0</v>
      </c>
      <c r="I66" s="76">
        <f t="shared" si="52"/>
        <v>0</v>
      </c>
      <c r="J66" s="76">
        <f t="shared" si="52"/>
        <v>0</v>
      </c>
      <c r="K66" s="76">
        <f t="shared" si="52"/>
        <v>0</v>
      </c>
      <c r="L66" s="76">
        <f t="shared" si="52"/>
        <v>0</v>
      </c>
      <c r="M66" s="76">
        <f t="shared" si="52"/>
        <v>0</v>
      </c>
      <c r="N66" s="76">
        <f t="shared" si="52"/>
        <v>0</v>
      </c>
      <c r="O66" s="76">
        <f t="shared" si="52"/>
        <v>0</v>
      </c>
      <c r="P66" s="76">
        <f t="shared" si="52"/>
        <v>0</v>
      </c>
      <c r="Q66" s="76">
        <f>TIME(INT(Q65),(Q65-INT(Q65))*100,0)</f>
        <v>0</v>
      </c>
      <c r="R66" s="76" t="e">
        <f>TIME(INT(R65),(R65-INT(R65))*100,0)</f>
        <v>#REF!</v>
      </c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</row>
    <row r="67" spans="1:29" ht="14.25" hidden="1" customHeight="1" x14ac:dyDescent="0.2">
      <c r="A67" s="17" t="s">
        <v>37</v>
      </c>
      <c r="B67" s="22">
        <f t="shared" ref="B67:P67" si="53">IF(B52=1,0,IF(B58&gt;B56,B58-B56-B66+B59,B59))</f>
        <v>0</v>
      </c>
      <c r="C67" s="22">
        <f t="shared" si="53"/>
        <v>0</v>
      </c>
      <c r="D67" s="22">
        <f t="shared" si="53"/>
        <v>0</v>
      </c>
      <c r="E67" s="22">
        <f t="shared" si="53"/>
        <v>0</v>
      </c>
      <c r="F67" s="22">
        <f t="shared" si="53"/>
        <v>0</v>
      </c>
      <c r="G67" s="22">
        <f t="shared" si="53"/>
        <v>0</v>
      </c>
      <c r="H67" s="22">
        <f t="shared" si="53"/>
        <v>0</v>
      </c>
      <c r="I67" s="22">
        <f t="shared" si="53"/>
        <v>0</v>
      </c>
      <c r="J67" s="22">
        <f t="shared" si="53"/>
        <v>0</v>
      </c>
      <c r="K67" s="22">
        <f t="shared" si="53"/>
        <v>0</v>
      </c>
      <c r="L67" s="22">
        <f t="shared" si="53"/>
        <v>0</v>
      </c>
      <c r="M67" s="22">
        <f t="shared" si="53"/>
        <v>0</v>
      </c>
      <c r="N67" s="22">
        <f t="shared" si="53"/>
        <v>0</v>
      </c>
      <c r="O67" s="22">
        <f t="shared" si="53"/>
        <v>0</v>
      </c>
      <c r="P67" s="22">
        <f t="shared" si="53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</row>
    <row r="68" spans="1:29" s="24" customFormat="1" ht="16.5" hidden="1" customHeight="1" thickBot="1" x14ac:dyDescent="0.25">
      <c r="A68" s="23" t="s">
        <v>38</v>
      </c>
      <c r="B68" s="57">
        <f t="shared" ref="B68:R68" si="54">IF(OR(LEFT(B48,1)="U",LEFT(B48,3)="mKK",B67&lt;$C$10),B67,$C$10)</f>
        <v>0</v>
      </c>
      <c r="C68" s="57">
        <f t="shared" si="54"/>
        <v>0</v>
      </c>
      <c r="D68" s="57">
        <f t="shared" si="54"/>
        <v>0</v>
      </c>
      <c r="E68" s="57">
        <f t="shared" si="54"/>
        <v>0</v>
      </c>
      <c r="F68" s="57">
        <f t="shared" si="54"/>
        <v>0</v>
      </c>
      <c r="G68" s="57">
        <f t="shared" si="54"/>
        <v>0</v>
      </c>
      <c r="H68" s="57">
        <f t="shared" si="54"/>
        <v>0</v>
      </c>
      <c r="I68" s="57">
        <f t="shared" si="54"/>
        <v>0</v>
      </c>
      <c r="J68" s="57">
        <f t="shared" si="54"/>
        <v>0</v>
      </c>
      <c r="K68" s="57">
        <f t="shared" si="54"/>
        <v>0</v>
      </c>
      <c r="L68" s="57">
        <f t="shared" si="54"/>
        <v>0</v>
      </c>
      <c r="M68" s="57">
        <f t="shared" si="54"/>
        <v>0</v>
      </c>
      <c r="N68" s="57">
        <f t="shared" si="54"/>
        <v>0</v>
      </c>
      <c r="O68" s="57">
        <f t="shared" si="54"/>
        <v>0</v>
      </c>
      <c r="P68" s="57">
        <f t="shared" si="54"/>
        <v>0</v>
      </c>
      <c r="Q68" s="57">
        <f t="shared" si="54"/>
        <v>0</v>
      </c>
      <c r="R68" s="57">
        <f t="shared" si="54"/>
        <v>0</v>
      </c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</row>
    <row r="69" spans="1:29" ht="14.25" customHeight="1" thickTop="1" thickBot="1" x14ac:dyDescent="0.25">
      <c r="A69" s="6" t="s">
        <v>37</v>
      </c>
      <c r="B69" s="25">
        <f t="shared" ref="B69:Q69" si="55">HOUR(B68)+MINUTE(B68)/100</f>
        <v>0</v>
      </c>
      <c r="C69" s="25">
        <f t="shared" si="55"/>
        <v>0</v>
      </c>
      <c r="D69" s="25">
        <f t="shared" si="55"/>
        <v>0</v>
      </c>
      <c r="E69" s="25">
        <f t="shared" si="55"/>
        <v>0</v>
      </c>
      <c r="F69" s="25">
        <f t="shared" si="55"/>
        <v>0</v>
      </c>
      <c r="G69" s="25">
        <f t="shared" si="55"/>
        <v>0</v>
      </c>
      <c r="H69" s="25">
        <f t="shared" si="55"/>
        <v>0</v>
      </c>
      <c r="I69" s="25">
        <f t="shared" si="55"/>
        <v>0</v>
      </c>
      <c r="J69" s="25">
        <f t="shared" si="55"/>
        <v>0</v>
      </c>
      <c r="K69" s="25">
        <f t="shared" si="55"/>
        <v>0</v>
      </c>
      <c r="L69" s="25">
        <f t="shared" si="55"/>
        <v>0</v>
      </c>
      <c r="M69" s="25">
        <f t="shared" si="55"/>
        <v>0</v>
      </c>
      <c r="N69" s="25">
        <f t="shared" si="55"/>
        <v>0</v>
      </c>
      <c r="O69" s="25">
        <f t="shared" si="55"/>
        <v>0</v>
      </c>
      <c r="P69" s="25">
        <f t="shared" si="55"/>
        <v>0</v>
      </c>
      <c r="Q69" s="25">
        <f t="shared" si="55"/>
        <v>0</v>
      </c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</row>
    <row r="70" spans="1:29" s="24" customFormat="1" ht="14.25" hidden="1" thickTop="1" thickBot="1" x14ac:dyDescent="0.25">
      <c r="A70" s="23" t="s">
        <v>39</v>
      </c>
      <c r="B70" s="22">
        <f t="shared" ref="B70:P70" si="56">B68-B61</f>
        <v>-0.33333333333333331</v>
      </c>
      <c r="C70" s="22">
        <f t="shared" si="56"/>
        <v>-0.33333333333333331</v>
      </c>
      <c r="D70" s="22">
        <f t="shared" si="56"/>
        <v>-0.33333333333333331</v>
      </c>
      <c r="E70" s="22">
        <f t="shared" si="56"/>
        <v>-0.33333333333333331</v>
      </c>
      <c r="F70" s="22">
        <f t="shared" si="56"/>
        <v>0</v>
      </c>
      <c r="G70" s="22">
        <f t="shared" si="56"/>
        <v>0</v>
      </c>
      <c r="H70" s="22">
        <f t="shared" si="56"/>
        <v>-0.33333333333333331</v>
      </c>
      <c r="I70" s="22">
        <f t="shared" si="56"/>
        <v>-0.33333333333333331</v>
      </c>
      <c r="J70" s="22">
        <f t="shared" si="56"/>
        <v>-0.33333333333333331</v>
      </c>
      <c r="K70" s="22">
        <f t="shared" si="56"/>
        <v>-0.33333333333333331</v>
      </c>
      <c r="L70" s="22">
        <f t="shared" si="56"/>
        <v>-0.33333333333333331</v>
      </c>
      <c r="M70" s="22">
        <f t="shared" si="56"/>
        <v>0</v>
      </c>
      <c r="N70" s="22">
        <f t="shared" si="56"/>
        <v>0</v>
      </c>
      <c r="O70" s="22">
        <f t="shared" si="56"/>
        <v>-0.33333333333333331</v>
      </c>
      <c r="P70" s="22">
        <f t="shared" si="56"/>
        <v>-0.33333333333333331</v>
      </c>
      <c r="Q70" s="22">
        <f>Q68-Q61</f>
        <v>-0.33333333333333331</v>
      </c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</row>
    <row r="71" spans="1:29" s="24" customFormat="1" ht="14.25" thickTop="1" thickBot="1" x14ac:dyDescent="0.25">
      <c r="A71" s="24" t="s">
        <v>40</v>
      </c>
      <c r="B71" s="26">
        <f t="shared" ref="B71:P71" si="57">SIGN(B70)*(HOUR(ABS(B70))+MINUTE(ABS(B70))/100)</f>
        <v>-8</v>
      </c>
      <c r="C71" s="26">
        <f t="shared" si="57"/>
        <v>-8</v>
      </c>
      <c r="D71" s="26">
        <f t="shared" si="57"/>
        <v>-8</v>
      </c>
      <c r="E71" s="26">
        <f t="shared" si="57"/>
        <v>-8</v>
      </c>
      <c r="F71" s="26">
        <f t="shared" si="57"/>
        <v>0</v>
      </c>
      <c r="G71" s="26">
        <f t="shared" si="57"/>
        <v>0</v>
      </c>
      <c r="H71" s="26">
        <f t="shared" si="57"/>
        <v>-8</v>
      </c>
      <c r="I71" s="26">
        <f t="shared" si="57"/>
        <v>-8</v>
      </c>
      <c r="J71" s="26">
        <f t="shared" si="57"/>
        <v>-8</v>
      </c>
      <c r="K71" s="26">
        <f t="shared" si="57"/>
        <v>-8</v>
      </c>
      <c r="L71" s="26">
        <f t="shared" si="57"/>
        <v>-8</v>
      </c>
      <c r="M71" s="26">
        <f t="shared" si="57"/>
        <v>0</v>
      </c>
      <c r="N71" s="26">
        <f t="shared" si="57"/>
        <v>0</v>
      </c>
      <c r="O71" s="26">
        <f t="shared" si="57"/>
        <v>-8</v>
      </c>
      <c r="P71" s="27">
        <f t="shared" si="57"/>
        <v>-8</v>
      </c>
      <c r="Q71" s="27">
        <f>SIGN(Q70)*(HOUR(ABS(Q70))+MINUTE(ABS(Q70))/100)</f>
        <v>-8</v>
      </c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</row>
    <row r="72" spans="1:29" s="24" customFormat="1" ht="13.5" hidden="1" thickTop="1" x14ac:dyDescent="0.2">
      <c r="A72" s="23" t="s">
        <v>41</v>
      </c>
      <c r="B72" s="58">
        <f>B70+P40</f>
        <v>-3.666666666666667</v>
      </c>
      <c r="C72" s="22">
        <f t="shared" ref="C72:P72" si="58">C70+B72</f>
        <v>-4</v>
      </c>
      <c r="D72" s="22">
        <f t="shared" si="58"/>
        <v>-4.333333333333333</v>
      </c>
      <c r="E72" s="22">
        <f t="shared" si="58"/>
        <v>-4.6666666666666661</v>
      </c>
      <c r="F72" s="22">
        <f t="shared" si="58"/>
        <v>-4.6666666666666661</v>
      </c>
      <c r="G72" s="22">
        <f t="shared" si="58"/>
        <v>-4.6666666666666661</v>
      </c>
      <c r="H72" s="22">
        <f t="shared" si="58"/>
        <v>-4.9999999999999991</v>
      </c>
      <c r="I72" s="22">
        <f t="shared" si="58"/>
        <v>-5.3333333333333321</v>
      </c>
      <c r="J72" s="22">
        <f t="shared" si="58"/>
        <v>-5.6666666666666652</v>
      </c>
      <c r="K72" s="22">
        <f t="shared" si="58"/>
        <v>-5.9999999999999982</v>
      </c>
      <c r="L72" s="22">
        <f t="shared" si="58"/>
        <v>-6.3333333333333313</v>
      </c>
      <c r="M72" s="22">
        <f t="shared" si="58"/>
        <v>-6.3333333333333313</v>
      </c>
      <c r="N72" s="22">
        <f t="shared" si="58"/>
        <v>-6.3333333333333313</v>
      </c>
      <c r="O72" s="22">
        <f t="shared" si="58"/>
        <v>-6.6666666666666643</v>
      </c>
      <c r="P72" s="22">
        <f t="shared" si="58"/>
        <v>-6.9999999999999973</v>
      </c>
      <c r="Q72" s="66">
        <f>Q70+P72</f>
        <v>-7.3333333333333304</v>
      </c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</row>
    <row r="73" spans="1:29" ht="16.149999999999999" customHeight="1" thickTop="1" x14ac:dyDescent="0.2">
      <c r="A73" s="24" t="s">
        <v>42</v>
      </c>
      <c r="B73" s="28">
        <f t="shared" ref="B73:Q73" si="59">SIGN(B72)*(DAY(ABS(B72))*24+HOUR(ABS(B72))+MINUTE(ABS(B72))/100)</f>
        <v>-88</v>
      </c>
      <c r="C73" s="28">
        <f t="shared" si="59"/>
        <v>-96</v>
      </c>
      <c r="D73" s="28">
        <f t="shared" si="59"/>
        <v>-104</v>
      </c>
      <c r="E73" s="28">
        <f t="shared" si="59"/>
        <v>-112</v>
      </c>
      <c r="F73" s="28">
        <f t="shared" si="59"/>
        <v>-112</v>
      </c>
      <c r="G73" s="28">
        <f t="shared" si="59"/>
        <v>-112</v>
      </c>
      <c r="H73" s="28">
        <f t="shared" si="59"/>
        <v>-120</v>
      </c>
      <c r="I73" s="28">
        <f t="shared" si="59"/>
        <v>-128</v>
      </c>
      <c r="J73" s="28">
        <f t="shared" si="59"/>
        <v>-136</v>
      </c>
      <c r="K73" s="28">
        <f t="shared" si="59"/>
        <v>-144</v>
      </c>
      <c r="L73" s="28">
        <f t="shared" si="59"/>
        <v>-152</v>
      </c>
      <c r="M73" s="28">
        <f t="shared" si="59"/>
        <v>-152</v>
      </c>
      <c r="N73" s="28">
        <f t="shared" si="59"/>
        <v>-152</v>
      </c>
      <c r="O73" s="28">
        <f t="shared" si="59"/>
        <v>-160</v>
      </c>
      <c r="P73" s="28">
        <f t="shared" si="59"/>
        <v>-168</v>
      </c>
      <c r="Q73" s="28">
        <f t="shared" si="59"/>
        <v>-176</v>
      </c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</row>
    <row r="74" spans="1:29" ht="6" customHeight="1" thickBot="1" x14ac:dyDescent="0.35">
      <c r="A74" s="24"/>
      <c r="B74" s="70" t="str">
        <f>IF(B52=1,"Eing.fehler","")</f>
        <v/>
      </c>
      <c r="C74" s="70" t="str">
        <f t="shared" ref="C74:R74" si="60">IF(C52=1,"Eing.fehler","")</f>
        <v/>
      </c>
      <c r="D74" s="70" t="str">
        <f t="shared" si="60"/>
        <v/>
      </c>
      <c r="E74" s="70" t="str">
        <f t="shared" si="60"/>
        <v/>
      </c>
      <c r="F74" s="70" t="str">
        <f t="shared" si="60"/>
        <v/>
      </c>
      <c r="G74" s="70" t="str">
        <f t="shared" si="60"/>
        <v/>
      </c>
      <c r="H74" s="70" t="str">
        <f t="shared" si="60"/>
        <v/>
      </c>
      <c r="I74" s="70" t="str">
        <f t="shared" si="60"/>
        <v/>
      </c>
      <c r="J74" s="70" t="str">
        <f t="shared" si="60"/>
        <v/>
      </c>
      <c r="K74" s="70" t="str">
        <f t="shared" si="60"/>
        <v/>
      </c>
      <c r="L74" s="70" t="str">
        <f t="shared" si="60"/>
        <v/>
      </c>
      <c r="M74" s="70" t="str">
        <f t="shared" si="60"/>
        <v/>
      </c>
      <c r="N74" s="70" t="str">
        <f t="shared" si="60"/>
        <v/>
      </c>
      <c r="O74" s="70" t="str">
        <f t="shared" si="60"/>
        <v/>
      </c>
      <c r="P74" s="70" t="str">
        <f t="shared" si="60"/>
        <v/>
      </c>
      <c r="Q74" s="70" t="str">
        <f t="shared" si="60"/>
        <v/>
      </c>
      <c r="R74" s="70" t="str">
        <f t="shared" si="60"/>
        <v/>
      </c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</row>
    <row r="75" spans="1:29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</row>
    <row r="76" spans="1:29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</row>
    <row r="77" spans="1:29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</row>
    <row r="78" spans="1:29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</row>
    <row r="79" spans="1:29" ht="15" customHeight="1" thickTop="1" x14ac:dyDescent="0.2">
      <c r="A79" s="294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</row>
    <row r="80" spans="1:29" x14ac:dyDescent="0.2">
      <c r="A80" s="294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</row>
    <row r="81" spans="1:29" x14ac:dyDescent="0.2">
      <c r="A81" s="294"/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</row>
    <row r="82" spans="1:29" x14ac:dyDescent="0.2">
      <c r="A82" s="294"/>
      <c r="B82" s="297"/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</row>
    <row r="83" spans="1:29" x14ac:dyDescent="0.2">
      <c r="A83" s="294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</row>
    <row r="84" spans="1:29" x14ac:dyDescent="0.2">
      <c r="A84" s="294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</row>
    <row r="85" spans="1:29" x14ac:dyDescent="0.2">
      <c r="A85" s="294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</row>
    <row r="86" spans="1:29" x14ac:dyDescent="0.2">
      <c r="A86" s="294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</row>
    <row r="87" spans="1:29" x14ac:dyDescent="0.2">
      <c r="A87" s="294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</row>
    <row r="88" spans="1:29" x14ac:dyDescent="0.2">
      <c r="A88" s="294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</row>
    <row r="89" spans="1:29" x14ac:dyDescent="0.2">
      <c r="A89" s="294"/>
      <c r="B89" s="297"/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</row>
    <row r="90" spans="1:29" x14ac:dyDescent="0.2">
      <c r="A90" s="294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</row>
    <row r="91" spans="1:29" x14ac:dyDescent="0.2">
      <c r="A91" s="294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</row>
  </sheetData>
  <phoneticPr fontId="2" type="noConversion"/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/>
  <dimension ref="A1:AW61"/>
  <sheetViews>
    <sheetView showGridLines="0" zoomScaleNormal="100" workbookViewId="0">
      <selection activeCell="BA15" sqref="BA15"/>
    </sheetView>
  </sheetViews>
  <sheetFormatPr baseColWidth="10" defaultRowHeight="12.75" x14ac:dyDescent="0.2"/>
  <cols>
    <col min="1" max="1" width="27.7109375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8.28515625" style="282" bestFit="1" customWidth="1"/>
    <col min="15" max="15" width="19.28515625" customWidth="1"/>
    <col min="16" max="16" width="4.85546875" hidden="1" customWidth="1"/>
    <col min="17" max="17" width="5.7109375" hidden="1" customWidth="1"/>
    <col min="18" max="18" width="6.42578125" hidden="1" customWidth="1"/>
    <col min="19" max="19" width="5.7109375" hidden="1" customWidth="1"/>
    <col min="20" max="24" width="5.5703125" style="353" hidden="1" customWidth="1"/>
    <col min="25" max="25" width="4.5703125" style="353" hidden="1" customWidth="1"/>
    <col min="26" max="27" width="5.5703125" style="293" hidden="1" customWidth="1"/>
    <col min="28" max="28" width="5.5703125" hidden="1" customWidth="1"/>
    <col min="29" max="29" width="4" hidden="1" customWidth="1"/>
    <col min="30" max="30" width="5" hidden="1" customWidth="1"/>
    <col min="31" max="31" width="4.5703125" style="281" hidden="1" customWidth="1"/>
    <col min="32" max="32" width="4.42578125" style="281" hidden="1" customWidth="1"/>
    <col min="33" max="33" width="3.28515625" style="361" hidden="1" customWidth="1"/>
    <col min="34" max="34" width="4" style="361" hidden="1" customWidth="1"/>
    <col min="35" max="35" width="5.42578125" hidden="1" customWidth="1"/>
    <col min="36" max="36" width="4.85546875" hidden="1" customWidth="1"/>
    <col min="37" max="37" width="3.28515625" hidden="1" customWidth="1"/>
    <col min="38" max="38" width="5.42578125" hidden="1" customWidth="1"/>
    <col min="39" max="39" width="11.42578125" hidden="1" customWidth="1"/>
    <col min="40" max="43" width="0" hidden="1" customWidth="1"/>
    <col min="44" max="49" width="0" style="298" hidden="1" customWidth="1"/>
  </cols>
  <sheetData>
    <row r="1" spans="1:49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49" ht="9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49" s="184" customFormat="1" ht="15.75" x14ac:dyDescent="0.25">
      <c r="A3" s="193" t="s">
        <v>115</v>
      </c>
      <c r="B3" s="286" t="str">
        <f>'01'!B4</f>
        <v>Januar</v>
      </c>
      <c r="C3" s="288"/>
      <c r="D3" s="283" t="s">
        <v>112</v>
      </c>
      <c r="E3" s="221"/>
      <c r="F3" s="221">
        <f>'01'!P4</f>
        <v>176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105.6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</row>
    <row r="4" spans="1:49" ht="4.5" customHeight="1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49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49" ht="15" x14ac:dyDescent="0.25">
      <c r="A6" s="380">
        <v>45292</v>
      </c>
      <c r="B6" s="381"/>
      <c r="C6" s="381"/>
      <c r="D6" s="382"/>
      <c r="E6" s="383"/>
      <c r="F6" s="384"/>
      <c r="G6" s="382"/>
      <c r="H6" s="385"/>
      <c r="I6" s="381"/>
      <c r="J6" s="382"/>
      <c r="K6" s="386"/>
      <c r="L6" s="386"/>
      <c r="M6" s="386"/>
      <c r="N6" s="387"/>
      <c r="O6" s="388" t="s">
        <v>116</v>
      </c>
      <c r="P6" s="301"/>
      <c r="Q6" s="298"/>
      <c r="R6" s="298"/>
      <c r="S6" s="298"/>
      <c r="T6" s="351"/>
      <c r="U6" s="351"/>
      <c r="V6" s="351"/>
      <c r="W6" s="351"/>
      <c r="X6" s="351"/>
      <c r="Y6" s="351"/>
      <c r="Z6" s="299"/>
      <c r="AA6" s="299"/>
      <c r="AB6" s="298"/>
      <c r="AC6" s="298"/>
      <c r="AD6" s="298"/>
      <c r="AE6" s="300"/>
      <c r="AF6" s="364"/>
      <c r="AG6" s="359"/>
      <c r="AH6" s="359"/>
      <c r="AI6" s="298"/>
      <c r="AJ6" s="298"/>
      <c r="AK6" s="298"/>
      <c r="AL6" s="298"/>
      <c r="AM6" s="298"/>
      <c r="AN6" s="298"/>
      <c r="AO6" s="298"/>
      <c r="AP6" s="298"/>
      <c r="AQ6" s="298"/>
    </row>
    <row r="7" spans="1:49" ht="15" x14ac:dyDescent="0.25">
      <c r="A7" s="310">
        <v>45293</v>
      </c>
      <c r="B7" s="311"/>
      <c r="C7" s="311"/>
      <c r="D7" s="311">
        <f>AC7</f>
        <v>0</v>
      </c>
      <c r="E7" s="311"/>
      <c r="F7" s="311"/>
      <c r="G7" s="311">
        <f>AD7</f>
        <v>0</v>
      </c>
      <c r="H7" s="312"/>
      <c r="I7" s="312"/>
      <c r="J7" s="311">
        <f>AE7</f>
        <v>0</v>
      </c>
      <c r="K7" s="313"/>
      <c r="L7" s="313"/>
      <c r="M7" s="313"/>
      <c r="N7" s="314">
        <f>AL7</f>
        <v>0</v>
      </c>
      <c r="O7" s="315"/>
      <c r="P7" s="301"/>
      <c r="Q7" s="298"/>
      <c r="R7" s="298"/>
      <c r="S7" s="298"/>
      <c r="T7" s="354">
        <f t="shared" ref="T7:T36" si="0">TIME(INT(B7),(B7-INT(B7))*100,0)</f>
        <v>0</v>
      </c>
      <c r="U7" s="354">
        <f t="shared" ref="U7:U36" si="1">TIME(INT(C7),(C7-INT(C7))*100,0)</f>
        <v>0</v>
      </c>
      <c r="V7" s="354">
        <f>U7-T7</f>
        <v>0</v>
      </c>
      <c r="W7" s="355">
        <f t="shared" ref="W7:W36" si="2">TIME(INT(E7),(E7-INT(E7))*100,0)</f>
        <v>0</v>
      </c>
      <c r="X7" s="355">
        <f t="shared" ref="X7:X36" si="3">TIME(INT(F7),(F7-INT(F7))*100,0)</f>
        <v>0</v>
      </c>
      <c r="Y7" s="355">
        <f>X7-W7</f>
        <v>0</v>
      </c>
      <c r="Z7" s="303">
        <f t="shared" ref="Z7:Z36" si="4">TIME(INT(H7),(H7-INT(H7))*100,0)</f>
        <v>0</v>
      </c>
      <c r="AA7" s="303">
        <f t="shared" ref="AA7:AA36" si="5">TIME(INT(I7),(I7-INT(I7))*100,0)</f>
        <v>0</v>
      </c>
      <c r="AB7" s="303">
        <f>AA7-Z7</f>
        <v>0</v>
      </c>
      <c r="AC7" s="302">
        <f t="shared" ref="AC7:AC36" si="6">HOUR(V7)+MINUTE(V7)/100</f>
        <v>0</v>
      </c>
      <c r="AD7" s="302">
        <f t="shared" ref="AD7:AD36" si="7">HOUR(Y7)+MINUTE(Y7)/100</f>
        <v>0</v>
      </c>
      <c r="AE7" s="304">
        <f>HOUR(AB7)+MINUTE(AB7)/100</f>
        <v>0</v>
      </c>
      <c r="AF7" s="364">
        <f t="shared" ref="AF7:AF36" si="8">SUM(AC7:AE7)</f>
        <v>0</v>
      </c>
      <c r="AG7" s="359">
        <f t="shared" ref="AG7:AG36" si="9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49" ht="15" x14ac:dyDescent="0.25">
      <c r="A8" s="310">
        <v>45294</v>
      </c>
      <c r="B8" s="311"/>
      <c r="C8" s="311"/>
      <c r="D8" s="311">
        <f t="shared" ref="D8:D36" si="10">AC8</f>
        <v>0</v>
      </c>
      <c r="E8" s="311"/>
      <c r="F8" s="311"/>
      <c r="G8" s="311">
        <f t="shared" ref="G8:G36" si="11">AD8</f>
        <v>0</v>
      </c>
      <c r="H8" s="311"/>
      <c r="I8" s="311"/>
      <c r="J8" s="311">
        <f t="shared" ref="J8:J36" si="12">AE8</f>
        <v>0</v>
      </c>
      <c r="K8" s="316"/>
      <c r="L8" s="316"/>
      <c r="M8" s="316">
        <f>L8-K8</f>
        <v>0</v>
      </c>
      <c r="N8" s="314">
        <f t="shared" ref="N8:N36" si="13">AL8</f>
        <v>0</v>
      </c>
      <c r="O8" s="317"/>
      <c r="P8" s="298"/>
      <c r="Q8" s="298"/>
      <c r="R8" s="298"/>
      <c r="S8" s="298"/>
      <c r="T8" s="354">
        <f t="shared" si="0"/>
        <v>0</v>
      </c>
      <c r="U8" s="354">
        <f t="shared" si="1"/>
        <v>0</v>
      </c>
      <c r="V8" s="354">
        <f t="shared" ref="V8:V36" si="14">U8-T8</f>
        <v>0</v>
      </c>
      <c r="W8" s="355">
        <f t="shared" si="2"/>
        <v>0</v>
      </c>
      <c r="X8" s="355">
        <f t="shared" si="3"/>
        <v>0</v>
      </c>
      <c r="Y8" s="355">
        <f t="shared" ref="Y8:Y36" si="15">X8-W8</f>
        <v>0</v>
      </c>
      <c r="Z8" s="303">
        <f t="shared" si="4"/>
        <v>0</v>
      </c>
      <c r="AA8" s="303">
        <f t="shared" si="5"/>
        <v>0</v>
      </c>
      <c r="AB8" s="303">
        <f t="shared" ref="AB8:AB36" si="16">AA8-Z8</f>
        <v>0</v>
      </c>
      <c r="AC8" s="302">
        <f t="shared" si="6"/>
        <v>0</v>
      </c>
      <c r="AD8" s="302">
        <f t="shared" si="7"/>
        <v>0</v>
      </c>
      <c r="AE8" s="304">
        <f t="shared" ref="AE8:AE36" si="17">HOUR(AB8)+MINUTE(AB8)/100</f>
        <v>0</v>
      </c>
      <c r="AF8" s="364">
        <f t="shared" si="8"/>
        <v>0</v>
      </c>
      <c r="AG8" s="359">
        <f t="shared" si="9"/>
        <v>0</v>
      </c>
      <c r="AH8" s="359">
        <f t="shared" ref="AH8:AH36" si="18">(AF8-AG8)*100</f>
        <v>0</v>
      </c>
      <c r="AI8" s="298">
        <f t="shared" ref="AI8:AI36" si="19">INT(AH8/60)</f>
        <v>0</v>
      </c>
      <c r="AJ8" s="359">
        <f t="shared" ref="AJ8:AJ36" si="20">AG8+AI8</f>
        <v>0</v>
      </c>
      <c r="AK8" s="298">
        <f t="shared" ref="AK8:AK36" si="21">AH8-AI8*60</f>
        <v>0</v>
      </c>
      <c r="AL8" s="298">
        <f t="shared" ref="AL8:AL36" si="22">AJ8+AK8/100</f>
        <v>0</v>
      </c>
      <c r="AM8" s="298"/>
      <c r="AN8" s="298"/>
      <c r="AO8" s="298"/>
      <c r="AP8" s="298"/>
      <c r="AQ8" s="298"/>
    </row>
    <row r="9" spans="1:49" ht="15" x14ac:dyDescent="0.25">
      <c r="A9" s="310">
        <v>45295</v>
      </c>
      <c r="B9" s="311"/>
      <c r="C9" s="311"/>
      <c r="D9" s="311">
        <f t="shared" si="10"/>
        <v>0</v>
      </c>
      <c r="E9" s="311"/>
      <c r="F9" s="311"/>
      <c r="G9" s="311">
        <f t="shared" si="11"/>
        <v>0</v>
      </c>
      <c r="H9" s="312"/>
      <c r="I9" s="312"/>
      <c r="J9" s="311">
        <f t="shared" si="12"/>
        <v>0</v>
      </c>
      <c r="K9" s="313"/>
      <c r="L9" s="313"/>
      <c r="M9" s="313"/>
      <c r="N9" s="314">
        <f t="shared" si="13"/>
        <v>0</v>
      </c>
      <c r="O9" s="317"/>
      <c r="P9" s="298"/>
      <c r="Q9" s="298"/>
      <c r="R9" s="298"/>
      <c r="S9" s="298"/>
      <c r="T9" s="354">
        <f t="shared" si="0"/>
        <v>0</v>
      </c>
      <c r="U9" s="354">
        <f t="shared" si="1"/>
        <v>0</v>
      </c>
      <c r="V9" s="354">
        <f t="shared" si="14"/>
        <v>0</v>
      </c>
      <c r="W9" s="355">
        <f t="shared" si="2"/>
        <v>0</v>
      </c>
      <c r="X9" s="355">
        <f t="shared" si="3"/>
        <v>0</v>
      </c>
      <c r="Y9" s="355">
        <f t="shared" si="15"/>
        <v>0</v>
      </c>
      <c r="Z9" s="303">
        <f t="shared" si="4"/>
        <v>0</v>
      </c>
      <c r="AA9" s="303">
        <f t="shared" si="5"/>
        <v>0</v>
      </c>
      <c r="AB9" s="303">
        <f t="shared" si="16"/>
        <v>0</v>
      </c>
      <c r="AC9" s="302">
        <f t="shared" si="6"/>
        <v>0</v>
      </c>
      <c r="AD9" s="302">
        <f t="shared" si="7"/>
        <v>0</v>
      </c>
      <c r="AE9" s="304">
        <f t="shared" si="17"/>
        <v>0</v>
      </c>
      <c r="AF9" s="364">
        <f>SUM(AC9:AE9)</f>
        <v>0</v>
      </c>
      <c r="AG9" s="359">
        <f>INT(AF9)</f>
        <v>0</v>
      </c>
      <c r="AH9" s="359">
        <f t="shared" si="18"/>
        <v>0</v>
      </c>
      <c r="AI9" s="298">
        <f t="shared" si="19"/>
        <v>0</v>
      </c>
      <c r="AJ9" s="359">
        <f t="shared" si="20"/>
        <v>0</v>
      </c>
      <c r="AK9" s="298">
        <f t="shared" si="21"/>
        <v>0</v>
      </c>
      <c r="AL9" s="298">
        <f t="shared" si="22"/>
        <v>0</v>
      </c>
      <c r="AM9" s="298"/>
      <c r="AN9" s="298"/>
      <c r="AO9" s="298"/>
      <c r="AP9" s="298"/>
      <c r="AQ9" s="298"/>
    </row>
    <row r="10" spans="1:49" ht="15" x14ac:dyDescent="0.25">
      <c r="A10" s="310">
        <v>45296</v>
      </c>
      <c r="B10" s="311"/>
      <c r="C10" s="311"/>
      <c r="D10" s="311">
        <f t="shared" si="10"/>
        <v>0</v>
      </c>
      <c r="E10" s="311"/>
      <c r="F10" s="311"/>
      <c r="G10" s="311">
        <f t="shared" si="11"/>
        <v>0</v>
      </c>
      <c r="H10" s="311"/>
      <c r="I10" s="311"/>
      <c r="J10" s="311">
        <f t="shared" si="12"/>
        <v>0</v>
      </c>
      <c r="K10" s="316"/>
      <c r="L10" s="316"/>
      <c r="M10" s="316">
        <f t="shared" ref="M10:M17" si="23">L10-K10</f>
        <v>0</v>
      </c>
      <c r="N10" s="314">
        <f t="shared" si="13"/>
        <v>0</v>
      </c>
      <c r="O10" s="317"/>
      <c r="P10" s="298"/>
      <c r="Q10" s="298"/>
      <c r="R10" s="298"/>
      <c r="S10" s="298"/>
      <c r="T10" s="354">
        <f t="shared" si="0"/>
        <v>0</v>
      </c>
      <c r="U10" s="354">
        <f t="shared" si="1"/>
        <v>0</v>
      </c>
      <c r="V10" s="354">
        <f t="shared" si="14"/>
        <v>0</v>
      </c>
      <c r="W10" s="355">
        <f t="shared" si="2"/>
        <v>0</v>
      </c>
      <c r="X10" s="355">
        <f t="shared" si="3"/>
        <v>0</v>
      </c>
      <c r="Y10" s="355">
        <f t="shared" si="15"/>
        <v>0</v>
      </c>
      <c r="Z10" s="303">
        <f t="shared" si="4"/>
        <v>0</v>
      </c>
      <c r="AA10" s="303">
        <f t="shared" si="5"/>
        <v>0</v>
      </c>
      <c r="AB10" s="303">
        <f t="shared" si="16"/>
        <v>0</v>
      </c>
      <c r="AC10" s="302">
        <f t="shared" si="6"/>
        <v>0</v>
      </c>
      <c r="AD10" s="302">
        <f t="shared" si="7"/>
        <v>0</v>
      </c>
      <c r="AE10" s="304">
        <f t="shared" si="17"/>
        <v>0</v>
      </c>
      <c r="AF10" s="364">
        <f t="shared" si="8"/>
        <v>0</v>
      </c>
      <c r="AG10" s="359">
        <f t="shared" si="9"/>
        <v>0</v>
      </c>
      <c r="AH10" s="359">
        <f t="shared" si="18"/>
        <v>0</v>
      </c>
      <c r="AI10" s="298">
        <f t="shared" si="19"/>
        <v>0</v>
      </c>
      <c r="AJ10" s="359">
        <f t="shared" si="20"/>
        <v>0</v>
      </c>
      <c r="AK10" s="298">
        <f t="shared" si="21"/>
        <v>0</v>
      </c>
      <c r="AL10" s="298">
        <f t="shared" si="22"/>
        <v>0</v>
      </c>
      <c r="AM10" s="298"/>
      <c r="AN10" s="298"/>
      <c r="AO10" s="298"/>
      <c r="AP10" s="298"/>
      <c r="AQ10" s="298"/>
    </row>
    <row r="11" spans="1:49" ht="14.25" x14ac:dyDescent="0.2">
      <c r="A11" s="380">
        <v>45297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9"/>
      <c r="L11" s="389"/>
      <c r="M11" s="389"/>
      <c r="N11" s="384"/>
      <c r="O11" s="391"/>
      <c r="P11" s="298"/>
      <c r="Q11" s="298"/>
      <c r="R11" s="298"/>
      <c r="S11" s="298"/>
      <c r="T11" s="354">
        <f t="shared" si="0"/>
        <v>0</v>
      </c>
      <c r="U11" s="354">
        <f t="shared" si="1"/>
        <v>0</v>
      </c>
      <c r="V11" s="354">
        <f t="shared" si="14"/>
        <v>0</v>
      </c>
      <c r="W11" s="355">
        <f t="shared" si="2"/>
        <v>0</v>
      </c>
      <c r="X11" s="355">
        <f t="shared" si="3"/>
        <v>0</v>
      </c>
      <c r="Y11" s="355">
        <f t="shared" si="15"/>
        <v>0</v>
      </c>
      <c r="Z11" s="303">
        <f t="shared" si="4"/>
        <v>0</v>
      </c>
      <c r="AA11" s="303">
        <f t="shared" si="5"/>
        <v>0</v>
      </c>
      <c r="AB11" s="303">
        <f t="shared" si="16"/>
        <v>0</v>
      </c>
      <c r="AC11" s="302">
        <f t="shared" si="6"/>
        <v>0</v>
      </c>
      <c r="AD11" s="302">
        <f t="shared" si="7"/>
        <v>0</v>
      </c>
      <c r="AE11" s="304">
        <f t="shared" si="17"/>
        <v>0</v>
      </c>
      <c r="AF11" s="364">
        <f t="shared" si="8"/>
        <v>0</v>
      </c>
      <c r="AG11" s="359">
        <f t="shared" si="9"/>
        <v>0</v>
      </c>
      <c r="AH11" s="359">
        <f t="shared" si="18"/>
        <v>0</v>
      </c>
      <c r="AI11" s="298">
        <f t="shared" si="19"/>
        <v>0</v>
      </c>
      <c r="AJ11" s="359">
        <f t="shared" si="20"/>
        <v>0</v>
      </c>
      <c r="AK11" s="298">
        <f t="shared" si="21"/>
        <v>0</v>
      </c>
      <c r="AL11" s="298">
        <f t="shared" si="22"/>
        <v>0</v>
      </c>
      <c r="AM11" s="298"/>
      <c r="AN11" s="298"/>
      <c r="AO11" s="298"/>
      <c r="AP11" s="298"/>
      <c r="AQ11" s="298"/>
    </row>
    <row r="12" spans="1:49" s="170" customFormat="1" ht="13.5" customHeight="1" x14ac:dyDescent="0.2">
      <c r="A12" s="380">
        <v>45298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92"/>
      <c r="L12" s="392"/>
      <c r="M12" s="392"/>
      <c r="N12" s="384"/>
      <c r="O12" s="391"/>
      <c r="P12" s="305"/>
      <c r="Q12" s="305"/>
      <c r="R12" s="305"/>
      <c r="S12" s="305"/>
      <c r="T12" s="354">
        <f t="shared" si="0"/>
        <v>0</v>
      </c>
      <c r="U12" s="354">
        <f t="shared" si="1"/>
        <v>0</v>
      </c>
      <c r="V12" s="354">
        <f t="shared" si="14"/>
        <v>0</v>
      </c>
      <c r="W12" s="355">
        <f t="shared" si="2"/>
        <v>0</v>
      </c>
      <c r="X12" s="355">
        <f t="shared" si="3"/>
        <v>0</v>
      </c>
      <c r="Y12" s="355">
        <f t="shared" si="15"/>
        <v>0</v>
      </c>
      <c r="Z12" s="303">
        <f t="shared" si="4"/>
        <v>0</v>
      </c>
      <c r="AA12" s="303">
        <f t="shared" si="5"/>
        <v>0</v>
      </c>
      <c r="AB12" s="303">
        <f t="shared" si="16"/>
        <v>0</v>
      </c>
      <c r="AC12" s="302">
        <f t="shared" si="6"/>
        <v>0</v>
      </c>
      <c r="AD12" s="302">
        <f t="shared" si="7"/>
        <v>0</v>
      </c>
      <c r="AE12" s="304">
        <f t="shared" si="17"/>
        <v>0</v>
      </c>
      <c r="AF12" s="364">
        <f t="shared" si="8"/>
        <v>0</v>
      </c>
      <c r="AG12" s="359">
        <f t="shared" si="9"/>
        <v>0</v>
      </c>
      <c r="AH12" s="359">
        <f t="shared" si="18"/>
        <v>0</v>
      </c>
      <c r="AI12" s="298">
        <f t="shared" si="19"/>
        <v>0</v>
      </c>
      <c r="AJ12" s="359">
        <f t="shared" si="20"/>
        <v>0</v>
      </c>
      <c r="AK12" s="298">
        <f t="shared" si="21"/>
        <v>0</v>
      </c>
      <c r="AL12" s="298">
        <f t="shared" si="22"/>
        <v>0</v>
      </c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</row>
    <row r="13" spans="1:49" ht="15" x14ac:dyDescent="0.25">
      <c r="A13" s="310">
        <v>45299</v>
      </c>
      <c r="B13" s="311"/>
      <c r="C13" s="311"/>
      <c r="D13" s="311">
        <f t="shared" si="10"/>
        <v>0</v>
      </c>
      <c r="E13" s="311"/>
      <c r="F13" s="311"/>
      <c r="G13" s="311">
        <f t="shared" si="11"/>
        <v>0</v>
      </c>
      <c r="H13" s="311"/>
      <c r="I13" s="311"/>
      <c r="J13" s="311">
        <f t="shared" si="12"/>
        <v>0</v>
      </c>
      <c r="K13" s="337"/>
      <c r="L13" s="337"/>
      <c r="M13" s="337"/>
      <c r="N13" s="314">
        <f t="shared" si="13"/>
        <v>0</v>
      </c>
      <c r="O13" s="317"/>
      <c r="P13" s="298"/>
      <c r="Q13" s="298"/>
      <c r="R13" s="298"/>
      <c r="S13" s="298"/>
      <c r="T13" s="354">
        <f t="shared" si="0"/>
        <v>0</v>
      </c>
      <c r="U13" s="354">
        <f t="shared" si="1"/>
        <v>0</v>
      </c>
      <c r="V13" s="354">
        <f t="shared" si="14"/>
        <v>0</v>
      </c>
      <c r="W13" s="355">
        <f t="shared" si="2"/>
        <v>0</v>
      </c>
      <c r="X13" s="355">
        <f t="shared" si="3"/>
        <v>0</v>
      </c>
      <c r="Y13" s="355">
        <f t="shared" si="15"/>
        <v>0</v>
      </c>
      <c r="Z13" s="303">
        <f t="shared" si="4"/>
        <v>0</v>
      </c>
      <c r="AA13" s="303">
        <f t="shared" si="5"/>
        <v>0</v>
      </c>
      <c r="AB13" s="303">
        <f t="shared" si="16"/>
        <v>0</v>
      </c>
      <c r="AC13" s="302">
        <f t="shared" si="6"/>
        <v>0</v>
      </c>
      <c r="AD13" s="302">
        <f t="shared" si="7"/>
        <v>0</v>
      </c>
      <c r="AE13" s="304">
        <f t="shared" si="17"/>
        <v>0</v>
      </c>
      <c r="AF13" s="364">
        <f t="shared" si="8"/>
        <v>0</v>
      </c>
      <c r="AG13" s="359">
        <f t="shared" si="9"/>
        <v>0</v>
      </c>
      <c r="AH13" s="359">
        <f t="shared" si="18"/>
        <v>0</v>
      </c>
      <c r="AI13" s="298">
        <f t="shared" si="19"/>
        <v>0</v>
      </c>
      <c r="AJ13" s="359">
        <f t="shared" si="20"/>
        <v>0</v>
      </c>
      <c r="AK13" s="298">
        <f t="shared" si="21"/>
        <v>0</v>
      </c>
      <c r="AL13" s="298">
        <f t="shared" si="22"/>
        <v>0</v>
      </c>
      <c r="AM13" s="298"/>
      <c r="AN13" s="298"/>
      <c r="AO13" s="298"/>
      <c r="AP13" s="298"/>
      <c r="AQ13" s="298"/>
    </row>
    <row r="14" spans="1:49" ht="15" x14ac:dyDescent="0.25">
      <c r="A14" s="310">
        <v>45300</v>
      </c>
      <c r="B14" s="311"/>
      <c r="C14" s="311"/>
      <c r="D14" s="311">
        <f t="shared" si="10"/>
        <v>0</v>
      </c>
      <c r="E14" s="311"/>
      <c r="F14" s="311"/>
      <c r="G14" s="311">
        <f t="shared" si="11"/>
        <v>0</v>
      </c>
      <c r="H14" s="311"/>
      <c r="I14" s="311"/>
      <c r="J14" s="311">
        <f t="shared" si="12"/>
        <v>0</v>
      </c>
      <c r="K14" s="316"/>
      <c r="L14" s="316"/>
      <c r="M14" s="316">
        <f t="shared" si="23"/>
        <v>0</v>
      </c>
      <c r="N14" s="314">
        <f t="shared" si="13"/>
        <v>0</v>
      </c>
      <c r="O14" s="317"/>
      <c r="P14" s="298"/>
      <c r="Q14" s="298"/>
      <c r="R14" s="298"/>
      <c r="S14" s="298"/>
      <c r="T14" s="354">
        <f t="shared" si="0"/>
        <v>0</v>
      </c>
      <c r="U14" s="354">
        <f t="shared" si="1"/>
        <v>0</v>
      </c>
      <c r="V14" s="354">
        <f t="shared" si="14"/>
        <v>0</v>
      </c>
      <c r="W14" s="355">
        <f t="shared" si="2"/>
        <v>0</v>
      </c>
      <c r="X14" s="355">
        <f t="shared" si="3"/>
        <v>0</v>
      </c>
      <c r="Y14" s="355">
        <f t="shared" si="15"/>
        <v>0</v>
      </c>
      <c r="Z14" s="303">
        <f t="shared" si="4"/>
        <v>0</v>
      </c>
      <c r="AA14" s="303">
        <f t="shared" si="5"/>
        <v>0</v>
      </c>
      <c r="AB14" s="303">
        <f t="shared" si="16"/>
        <v>0</v>
      </c>
      <c r="AC14" s="302">
        <f t="shared" si="6"/>
        <v>0</v>
      </c>
      <c r="AD14" s="302">
        <f t="shared" si="7"/>
        <v>0</v>
      </c>
      <c r="AE14" s="304">
        <f t="shared" si="17"/>
        <v>0</v>
      </c>
      <c r="AF14" s="364">
        <f t="shared" si="8"/>
        <v>0</v>
      </c>
      <c r="AG14" s="359">
        <f t="shared" si="9"/>
        <v>0</v>
      </c>
      <c r="AH14" s="359">
        <f t="shared" si="18"/>
        <v>0</v>
      </c>
      <c r="AI14" s="298">
        <f t="shared" si="19"/>
        <v>0</v>
      </c>
      <c r="AJ14" s="359">
        <f t="shared" si="20"/>
        <v>0</v>
      </c>
      <c r="AK14" s="298">
        <f t="shared" si="21"/>
        <v>0</v>
      </c>
      <c r="AL14" s="298">
        <f t="shared" si="22"/>
        <v>0</v>
      </c>
      <c r="AM14" s="298"/>
      <c r="AN14" s="298"/>
      <c r="AO14" s="298"/>
      <c r="AP14" s="298"/>
      <c r="AQ14" s="298"/>
    </row>
    <row r="15" spans="1:49" ht="15" x14ac:dyDescent="0.25">
      <c r="A15" s="310">
        <v>45301</v>
      </c>
      <c r="B15" s="311"/>
      <c r="C15" s="311"/>
      <c r="D15" s="311">
        <f t="shared" si="10"/>
        <v>0</v>
      </c>
      <c r="E15" s="311"/>
      <c r="F15" s="311"/>
      <c r="G15" s="311">
        <f t="shared" si="11"/>
        <v>0</v>
      </c>
      <c r="H15" s="311"/>
      <c r="I15" s="311"/>
      <c r="J15" s="311">
        <f t="shared" si="12"/>
        <v>0</v>
      </c>
      <c r="K15" s="316"/>
      <c r="L15" s="316"/>
      <c r="M15" s="316">
        <f t="shared" si="23"/>
        <v>0</v>
      </c>
      <c r="N15" s="314">
        <f t="shared" si="13"/>
        <v>0</v>
      </c>
      <c r="O15" s="317"/>
      <c r="P15" s="298"/>
      <c r="Q15" s="298"/>
      <c r="R15" s="298"/>
      <c r="S15" s="298"/>
      <c r="T15" s="354">
        <f t="shared" si="0"/>
        <v>0</v>
      </c>
      <c r="U15" s="354">
        <f t="shared" si="1"/>
        <v>0</v>
      </c>
      <c r="V15" s="354">
        <f t="shared" si="14"/>
        <v>0</v>
      </c>
      <c r="W15" s="355">
        <f t="shared" si="2"/>
        <v>0</v>
      </c>
      <c r="X15" s="355">
        <f t="shared" si="3"/>
        <v>0</v>
      </c>
      <c r="Y15" s="355">
        <f t="shared" si="15"/>
        <v>0</v>
      </c>
      <c r="Z15" s="303">
        <f t="shared" si="4"/>
        <v>0</v>
      </c>
      <c r="AA15" s="303">
        <f t="shared" si="5"/>
        <v>0</v>
      </c>
      <c r="AB15" s="303">
        <f t="shared" si="16"/>
        <v>0</v>
      </c>
      <c r="AC15" s="302">
        <f t="shared" si="6"/>
        <v>0</v>
      </c>
      <c r="AD15" s="302">
        <f t="shared" si="7"/>
        <v>0</v>
      </c>
      <c r="AE15" s="304">
        <f t="shared" si="17"/>
        <v>0</v>
      </c>
      <c r="AF15" s="364">
        <f t="shared" si="8"/>
        <v>0</v>
      </c>
      <c r="AG15" s="359">
        <f t="shared" si="9"/>
        <v>0</v>
      </c>
      <c r="AH15" s="359">
        <f t="shared" si="18"/>
        <v>0</v>
      </c>
      <c r="AI15" s="298">
        <f t="shared" si="19"/>
        <v>0</v>
      </c>
      <c r="AJ15" s="359">
        <f t="shared" si="20"/>
        <v>0</v>
      </c>
      <c r="AK15" s="298">
        <f t="shared" si="21"/>
        <v>0</v>
      </c>
      <c r="AL15" s="298">
        <f t="shared" si="22"/>
        <v>0</v>
      </c>
      <c r="AM15" s="298"/>
      <c r="AN15" s="298"/>
      <c r="AO15" s="298"/>
      <c r="AP15" s="298"/>
      <c r="AQ15" s="298"/>
    </row>
    <row r="16" spans="1:49" ht="15" x14ac:dyDescent="0.25">
      <c r="A16" s="310">
        <v>45302</v>
      </c>
      <c r="B16" s="311"/>
      <c r="C16" s="311"/>
      <c r="D16" s="311">
        <f t="shared" si="10"/>
        <v>0</v>
      </c>
      <c r="E16" s="311"/>
      <c r="F16" s="311"/>
      <c r="G16" s="311">
        <f t="shared" si="11"/>
        <v>0</v>
      </c>
      <c r="H16" s="311"/>
      <c r="I16" s="311"/>
      <c r="J16" s="311">
        <f t="shared" si="12"/>
        <v>0</v>
      </c>
      <c r="K16" s="316"/>
      <c r="L16" s="316"/>
      <c r="M16" s="316">
        <f t="shared" si="23"/>
        <v>0</v>
      </c>
      <c r="N16" s="314">
        <f t="shared" si="13"/>
        <v>0</v>
      </c>
      <c r="O16" s="317"/>
      <c r="P16" s="298"/>
      <c r="Q16" s="298"/>
      <c r="R16" s="298"/>
      <c r="S16" s="298"/>
      <c r="T16" s="354">
        <f t="shared" si="0"/>
        <v>0</v>
      </c>
      <c r="U16" s="354">
        <f t="shared" si="1"/>
        <v>0</v>
      </c>
      <c r="V16" s="354">
        <f t="shared" si="14"/>
        <v>0</v>
      </c>
      <c r="W16" s="355">
        <f t="shared" si="2"/>
        <v>0</v>
      </c>
      <c r="X16" s="355">
        <f t="shared" si="3"/>
        <v>0</v>
      </c>
      <c r="Y16" s="355">
        <f t="shared" si="15"/>
        <v>0</v>
      </c>
      <c r="Z16" s="303">
        <f t="shared" si="4"/>
        <v>0</v>
      </c>
      <c r="AA16" s="303">
        <f t="shared" si="5"/>
        <v>0</v>
      </c>
      <c r="AB16" s="303">
        <f t="shared" si="16"/>
        <v>0</v>
      </c>
      <c r="AC16" s="302">
        <f t="shared" si="6"/>
        <v>0</v>
      </c>
      <c r="AD16" s="302">
        <f t="shared" si="7"/>
        <v>0</v>
      </c>
      <c r="AE16" s="304">
        <f t="shared" si="17"/>
        <v>0</v>
      </c>
      <c r="AF16" s="364">
        <f t="shared" si="8"/>
        <v>0</v>
      </c>
      <c r="AG16" s="359">
        <f t="shared" si="9"/>
        <v>0</v>
      </c>
      <c r="AH16" s="359">
        <f t="shared" si="18"/>
        <v>0</v>
      </c>
      <c r="AI16" s="298">
        <f t="shared" si="19"/>
        <v>0</v>
      </c>
      <c r="AJ16" s="359">
        <f t="shared" si="20"/>
        <v>0</v>
      </c>
      <c r="AK16" s="298">
        <f t="shared" si="21"/>
        <v>0</v>
      </c>
      <c r="AL16" s="298">
        <f t="shared" si="22"/>
        <v>0</v>
      </c>
      <c r="AM16" s="298"/>
      <c r="AN16" s="298"/>
      <c r="AO16" s="298"/>
      <c r="AP16" s="298"/>
      <c r="AQ16" s="298"/>
    </row>
    <row r="17" spans="1:49" ht="15" x14ac:dyDescent="0.25">
      <c r="A17" s="310">
        <v>45303</v>
      </c>
      <c r="B17" s="311"/>
      <c r="C17" s="311"/>
      <c r="D17" s="311">
        <f t="shared" si="10"/>
        <v>0</v>
      </c>
      <c r="E17" s="311"/>
      <c r="F17" s="311"/>
      <c r="G17" s="311">
        <f t="shared" si="11"/>
        <v>0</v>
      </c>
      <c r="H17" s="311"/>
      <c r="I17" s="311"/>
      <c r="J17" s="311">
        <f t="shared" si="12"/>
        <v>0</v>
      </c>
      <c r="K17" s="316"/>
      <c r="L17" s="316"/>
      <c r="M17" s="316">
        <f t="shared" si="23"/>
        <v>0</v>
      </c>
      <c r="N17" s="314">
        <f t="shared" si="13"/>
        <v>0</v>
      </c>
      <c r="O17" s="317"/>
      <c r="P17" s="298"/>
      <c r="Q17" s="298"/>
      <c r="R17" s="298"/>
      <c r="S17" s="298"/>
      <c r="T17" s="354">
        <f t="shared" si="0"/>
        <v>0</v>
      </c>
      <c r="U17" s="354">
        <f t="shared" si="1"/>
        <v>0</v>
      </c>
      <c r="V17" s="354">
        <f t="shared" si="14"/>
        <v>0</v>
      </c>
      <c r="W17" s="355">
        <f t="shared" si="2"/>
        <v>0</v>
      </c>
      <c r="X17" s="355">
        <f t="shared" si="3"/>
        <v>0</v>
      </c>
      <c r="Y17" s="355">
        <f t="shared" si="15"/>
        <v>0</v>
      </c>
      <c r="Z17" s="303">
        <f t="shared" si="4"/>
        <v>0</v>
      </c>
      <c r="AA17" s="303">
        <f t="shared" si="5"/>
        <v>0</v>
      </c>
      <c r="AB17" s="303">
        <f t="shared" si="16"/>
        <v>0</v>
      </c>
      <c r="AC17" s="302">
        <f t="shared" si="6"/>
        <v>0</v>
      </c>
      <c r="AD17" s="302">
        <f t="shared" si="7"/>
        <v>0</v>
      </c>
      <c r="AE17" s="304">
        <f t="shared" si="17"/>
        <v>0</v>
      </c>
      <c r="AF17" s="364">
        <f t="shared" si="8"/>
        <v>0</v>
      </c>
      <c r="AG17" s="359">
        <f t="shared" si="9"/>
        <v>0</v>
      </c>
      <c r="AH17" s="359">
        <f t="shared" si="18"/>
        <v>0</v>
      </c>
      <c r="AI17" s="298">
        <f t="shared" si="19"/>
        <v>0</v>
      </c>
      <c r="AJ17" s="359">
        <f t="shared" si="20"/>
        <v>0</v>
      </c>
      <c r="AK17" s="298">
        <f t="shared" si="21"/>
        <v>0</v>
      </c>
      <c r="AL17" s="298">
        <f t="shared" si="22"/>
        <v>0</v>
      </c>
      <c r="AM17" s="298"/>
      <c r="AN17" s="298"/>
      <c r="AO17" s="298"/>
      <c r="AP17" s="298"/>
      <c r="AQ17" s="298"/>
    </row>
    <row r="18" spans="1:49" ht="14.25" x14ac:dyDescent="0.2">
      <c r="A18" s="380">
        <v>45304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9"/>
      <c r="L18" s="389"/>
      <c r="M18" s="389"/>
      <c r="N18" s="384"/>
      <c r="O18" s="391"/>
      <c r="P18" s="298"/>
      <c r="Q18" s="298"/>
      <c r="R18" s="298"/>
      <c r="S18" s="298"/>
      <c r="T18" s="354">
        <f t="shared" si="0"/>
        <v>0</v>
      </c>
      <c r="U18" s="354">
        <f t="shared" si="1"/>
        <v>0</v>
      </c>
      <c r="V18" s="354">
        <f t="shared" si="14"/>
        <v>0</v>
      </c>
      <c r="W18" s="355">
        <f t="shared" si="2"/>
        <v>0</v>
      </c>
      <c r="X18" s="355">
        <f t="shared" si="3"/>
        <v>0</v>
      </c>
      <c r="Y18" s="355">
        <f t="shared" si="15"/>
        <v>0</v>
      </c>
      <c r="Z18" s="303">
        <f t="shared" si="4"/>
        <v>0</v>
      </c>
      <c r="AA18" s="303">
        <f t="shared" si="5"/>
        <v>0</v>
      </c>
      <c r="AB18" s="303">
        <f t="shared" si="16"/>
        <v>0</v>
      </c>
      <c r="AC18" s="302">
        <f t="shared" si="6"/>
        <v>0</v>
      </c>
      <c r="AD18" s="302">
        <f t="shared" si="7"/>
        <v>0</v>
      </c>
      <c r="AE18" s="304">
        <f t="shared" si="17"/>
        <v>0</v>
      </c>
      <c r="AF18" s="364">
        <f t="shared" si="8"/>
        <v>0</v>
      </c>
      <c r="AG18" s="359">
        <f t="shared" si="9"/>
        <v>0</v>
      </c>
      <c r="AH18" s="359">
        <f t="shared" si="18"/>
        <v>0</v>
      </c>
      <c r="AI18" s="298">
        <f t="shared" si="19"/>
        <v>0</v>
      </c>
      <c r="AJ18" s="359">
        <f t="shared" si="20"/>
        <v>0</v>
      </c>
      <c r="AK18" s="298">
        <f t="shared" si="21"/>
        <v>0</v>
      </c>
      <c r="AL18" s="298">
        <f t="shared" si="22"/>
        <v>0</v>
      </c>
      <c r="AM18" s="298"/>
      <c r="AN18" s="298"/>
      <c r="AO18" s="298"/>
      <c r="AP18" s="298"/>
      <c r="AQ18" s="298"/>
    </row>
    <row r="19" spans="1:49" s="170" customFormat="1" ht="14.25" x14ac:dyDescent="0.2">
      <c r="A19" s="380">
        <v>45305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92"/>
      <c r="L19" s="392"/>
      <c r="M19" s="392"/>
      <c r="N19" s="384"/>
      <c r="O19" s="391"/>
      <c r="P19" s="305"/>
      <c r="Q19" s="305"/>
      <c r="R19" s="305"/>
      <c r="S19" s="305"/>
      <c r="T19" s="354">
        <f t="shared" si="0"/>
        <v>0</v>
      </c>
      <c r="U19" s="354">
        <f t="shared" si="1"/>
        <v>0</v>
      </c>
      <c r="V19" s="354">
        <f t="shared" si="14"/>
        <v>0</v>
      </c>
      <c r="W19" s="355">
        <f t="shared" si="2"/>
        <v>0</v>
      </c>
      <c r="X19" s="355">
        <f t="shared" si="3"/>
        <v>0</v>
      </c>
      <c r="Y19" s="355">
        <f t="shared" si="15"/>
        <v>0</v>
      </c>
      <c r="Z19" s="303">
        <f t="shared" si="4"/>
        <v>0</v>
      </c>
      <c r="AA19" s="303">
        <f t="shared" si="5"/>
        <v>0</v>
      </c>
      <c r="AB19" s="303">
        <f t="shared" si="16"/>
        <v>0</v>
      </c>
      <c r="AC19" s="302">
        <f t="shared" si="6"/>
        <v>0</v>
      </c>
      <c r="AD19" s="302">
        <f t="shared" si="7"/>
        <v>0</v>
      </c>
      <c r="AE19" s="304">
        <f t="shared" si="17"/>
        <v>0</v>
      </c>
      <c r="AF19" s="364">
        <f t="shared" si="8"/>
        <v>0</v>
      </c>
      <c r="AG19" s="359">
        <f t="shared" si="9"/>
        <v>0</v>
      </c>
      <c r="AH19" s="359">
        <f t="shared" si="18"/>
        <v>0</v>
      </c>
      <c r="AI19" s="298">
        <f t="shared" si="19"/>
        <v>0</v>
      </c>
      <c r="AJ19" s="359">
        <f t="shared" si="20"/>
        <v>0</v>
      </c>
      <c r="AK19" s="298">
        <f t="shared" si="21"/>
        <v>0</v>
      </c>
      <c r="AL19" s="298">
        <f t="shared" si="22"/>
        <v>0</v>
      </c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</row>
    <row r="20" spans="1:49" ht="15" x14ac:dyDescent="0.25">
      <c r="A20" s="310">
        <v>45306</v>
      </c>
      <c r="B20" s="311"/>
      <c r="C20" s="311"/>
      <c r="D20" s="311">
        <f t="shared" si="10"/>
        <v>0</v>
      </c>
      <c r="E20" s="311"/>
      <c r="F20" s="311"/>
      <c r="G20" s="311">
        <f t="shared" si="11"/>
        <v>0</v>
      </c>
      <c r="H20" s="311"/>
      <c r="I20" s="311"/>
      <c r="J20" s="311">
        <f t="shared" si="12"/>
        <v>0</v>
      </c>
      <c r="K20" s="337"/>
      <c r="L20" s="337"/>
      <c r="M20" s="337"/>
      <c r="N20" s="314">
        <f t="shared" si="13"/>
        <v>0</v>
      </c>
      <c r="O20" s="317"/>
      <c r="P20" s="298"/>
      <c r="Q20" s="298"/>
      <c r="R20" s="298"/>
      <c r="S20" s="298"/>
      <c r="T20" s="354">
        <f t="shared" si="0"/>
        <v>0</v>
      </c>
      <c r="U20" s="354">
        <f t="shared" si="1"/>
        <v>0</v>
      </c>
      <c r="V20" s="354">
        <f t="shared" si="14"/>
        <v>0</v>
      </c>
      <c r="W20" s="355">
        <f t="shared" si="2"/>
        <v>0</v>
      </c>
      <c r="X20" s="355">
        <f t="shared" si="3"/>
        <v>0</v>
      </c>
      <c r="Y20" s="355">
        <f t="shared" si="15"/>
        <v>0</v>
      </c>
      <c r="Z20" s="303">
        <f t="shared" si="4"/>
        <v>0</v>
      </c>
      <c r="AA20" s="303">
        <f t="shared" si="5"/>
        <v>0</v>
      </c>
      <c r="AB20" s="303">
        <f t="shared" si="16"/>
        <v>0</v>
      </c>
      <c r="AC20" s="302">
        <f t="shared" si="6"/>
        <v>0</v>
      </c>
      <c r="AD20" s="302">
        <f t="shared" si="7"/>
        <v>0</v>
      </c>
      <c r="AE20" s="304">
        <f t="shared" si="17"/>
        <v>0</v>
      </c>
      <c r="AF20" s="364">
        <f t="shared" si="8"/>
        <v>0</v>
      </c>
      <c r="AG20" s="359">
        <f t="shared" si="9"/>
        <v>0</v>
      </c>
      <c r="AH20" s="359">
        <f t="shared" si="18"/>
        <v>0</v>
      </c>
      <c r="AI20" s="298">
        <f t="shared" si="19"/>
        <v>0</v>
      </c>
      <c r="AJ20" s="359">
        <f t="shared" si="20"/>
        <v>0</v>
      </c>
      <c r="AK20" s="298">
        <f t="shared" si="21"/>
        <v>0</v>
      </c>
      <c r="AL20" s="298">
        <f t="shared" si="22"/>
        <v>0</v>
      </c>
      <c r="AM20" s="298"/>
      <c r="AN20" s="298"/>
      <c r="AO20" s="298"/>
      <c r="AP20" s="298"/>
      <c r="AQ20" s="298"/>
    </row>
    <row r="21" spans="1:49" ht="15" x14ac:dyDescent="0.25">
      <c r="A21" s="310">
        <v>45307</v>
      </c>
      <c r="B21" s="311"/>
      <c r="C21" s="311"/>
      <c r="D21" s="311">
        <f t="shared" si="10"/>
        <v>0</v>
      </c>
      <c r="E21" s="311"/>
      <c r="F21" s="311"/>
      <c r="G21" s="311">
        <f t="shared" si="11"/>
        <v>0</v>
      </c>
      <c r="H21" s="311"/>
      <c r="I21" s="311"/>
      <c r="J21" s="311">
        <f t="shared" si="12"/>
        <v>0</v>
      </c>
      <c r="K21" s="316"/>
      <c r="L21" s="316"/>
      <c r="M21" s="316"/>
      <c r="N21" s="314">
        <f t="shared" si="13"/>
        <v>0</v>
      </c>
      <c r="O21" s="317"/>
      <c r="P21" s="298"/>
      <c r="Q21" s="298"/>
      <c r="R21" s="298"/>
      <c r="S21" s="298"/>
      <c r="T21" s="354">
        <f t="shared" si="0"/>
        <v>0</v>
      </c>
      <c r="U21" s="354">
        <f t="shared" si="1"/>
        <v>0</v>
      </c>
      <c r="V21" s="354">
        <f t="shared" si="14"/>
        <v>0</v>
      </c>
      <c r="W21" s="355">
        <f t="shared" si="2"/>
        <v>0</v>
      </c>
      <c r="X21" s="355">
        <f t="shared" si="3"/>
        <v>0</v>
      </c>
      <c r="Y21" s="355">
        <f t="shared" si="15"/>
        <v>0</v>
      </c>
      <c r="Z21" s="303">
        <f t="shared" si="4"/>
        <v>0</v>
      </c>
      <c r="AA21" s="303">
        <f t="shared" si="5"/>
        <v>0</v>
      </c>
      <c r="AB21" s="303">
        <f t="shared" si="16"/>
        <v>0</v>
      </c>
      <c r="AC21" s="302">
        <f t="shared" si="6"/>
        <v>0</v>
      </c>
      <c r="AD21" s="302">
        <f t="shared" si="7"/>
        <v>0</v>
      </c>
      <c r="AE21" s="304">
        <f t="shared" si="17"/>
        <v>0</v>
      </c>
      <c r="AF21" s="364">
        <f t="shared" si="8"/>
        <v>0</v>
      </c>
      <c r="AG21" s="359">
        <f t="shared" si="9"/>
        <v>0</v>
      </c>
      <c r="AH21" s="359">
        <f t="shared" si="18"/>
        <v>0</v>
      </c>
      <c r="AI21" s="298">
        <f t="shared" si="19"/>
        <v>0</v>
      </c>
      <c r="AJ21" s="359">
        <f t="shared" si="20"/>
        <v>0</v>
      </c>
      <c r="AK21" s="298">
        <f t="shared" si="21"/>
        <v>0</v>
      </c>
      <c r="AL21" s="298">
        <f t="shared" si="22"/>
        <v>0</v>
      </c>
      <c r="AM21" s="298"/>
      <c r="AN21" s="298"/>
      <c r="AO21" s="298"/>
      <c r="AP21" s="298"/>
      <c r="AQ21" s="298"/>
    </row>
    <row r="22" spans="1:49" ht="15" x14ac:dyDescent="0.25">
      <c r="A22" s="310">
        <v>45308</v>
      </c>
      <c r="B22" s="311"/>
      <c r="C22" s="311"/>
      <c r="D22" s="311">
        <f t="shared" si="10"/>
        <v>0</v>
      </c>
      <c r="E22" s="311"/>
      <c r="F22" s="311"/>
      <c r="G22" s="311">
        <f t="shared" si="11"/>
        <v>0</v>
      </c>
      <c r="H22" s="311"/>
      <c r="I22" s="311"/>
      <c r="J22" s="311">
        <f t="shared" si="12"/>
        <v>0</v>
      </c>
      <c r="K22" s="316"/>
      <c r="L22" s="316"/>
      <c r="M22" s="316"/>
      <c r="N22" s="314">
        <f t="shared" si="13"/>
        <v>0</v>
      </c>
      <c r="O22" s="317"/>
      <c r="P22" s="298"/>
      <c r="Q22" s="298"/>
      <c r="R22" s="298"/>
      <c r="S22" s="298"/>
      <c r="T22" s="354">
        <f t="shared" si="0"/>
        <v>0</v>
      </c>
      <c r="U22" s="354">
        <f t="shared" si="1"/>
        <v>0</v>
      </c>
      <c r="V22" s="354">
        <f t="shared" si="14"/>
        <v>0</v>
      </c>
      <c r="W22" s="355">
        <f t="shared" si="2"/>
        <v>0</v>
      </c>
      <c r="X22" s="355">
        <f t="shared" si="3"/>
        <v>0</v>
      </c>
      <c r="Y22" s="355">
        <f t="shared" si="15"/>
        <v>0</v>
      </c>
      <c r="Z22" s="303">
        <f t="shared" si="4"/>
        <v>0</v>
      </c>
      <c r="AA22" s="303">
        <f t="shared" si="5"/>
        <v>0</v>
      </c>
      <c r="AB22" s="303">
        <f t="shared" si="16"/>
        <v>0</v>
      </c>
      <c r="AC22" s="302">
        <f t="shared" si="6"/>
        <v>0</v>
      </c>
      <c r="AD22" s="302">
        <f t="shared" si="7"/>
        <v>0</v>
      </c>
      <c r="AE22" s="304">
        <f t="shared" si="17"/>
        <v>0</v>
      </c>
      <c r="AF22" s="364">
        <f t="shared" si="8"/>
        <v>0</v>
      </c>
      <c r="AG22" s="359">
        <f t="shared" si="9"/>
        <v>0</v>
      </c>
      <c r="AH22" s="359">
        <f t="shared" si="18"/>
        <v>0</v>
      </c>
      <c r="AI22" s="298">
        <f t="shared" si="19"/>
        <v>0</v>
      </c>
      <c r="AJ22" s="359">
        <f t="shared" si="20"/>
        <v>0</v>
      </c>
      <c r="AK22" s="298">
        <f t="shared" si="21"/>
        <v>0</v>
      </c>
      <c r="AL22" s="298">
        <f t="shared" si="22"/>
        <v>0</v>
      </c>
      <c r="AM22" s="298"/>
      <c r="AN22" s="298"/>
      <c r="AO22" s="298"/>
      <c r="AP22" s="298"/>
      <c r="AQ22" s="298"/>
    </row>
    <row r="23" spans="1:49" ht="15" x14ac:dyDescent="0.25">
      <c r="A23" s="310">
        <v>45309</v>
      </c>
      <c r="B23" s="311"/>
      <c r="C23" s="311"/>
      <c r="D23" s="311">
        <f t="shared" si="10"/>
        <v>0</v>
      </c>
      <c r="E23" s="311"/>
      <c r="F23" s="311"/>
      <c r="G23" s="311">
        <f t="shared" si="11"/>
        <v>0</v>
      </c>
      <c r="H23" s="311"/>
      <c r="I23" s="311"/>
      <c r="J23" s="311">
        <f t="shared" si="12"/>
        <v>0</v>
      </c>
      <c r="K23" s="316"/>
      <c r="L23" s="316"/>
      <c r="M23" s="316"/>
      <c r="N23" s="314">
        <f t="shared" si="13"/>
        <v>0</v>
      </c>
      <c r="O23" s="317"/>
      <c r="P23" s="298"/>
      <c r="Q23" s="298"/>
      <c r="R23" s="298"/>
      <c r="S23" s="298"/>
      <c r="T23" s="354">
        <f t="shared" si="0"/>
        <v>0</v>
      </c>
      <c r="U23" s="354">
        <f t="shared" si="1"/>
        <v>0</v>
      </c>
      <c r="V23" s="354">
        <f t="shared" si="14"/>
        <v>0</v>
      </c>
      <c r="W23" s="355">
        <f t="shared" si="2"/>
        <v>0</v>
      </c>
      <c r="X23" s="355">
        <f t="shared" si="3"/>
        <v>0</v>
      </c>
      <c r="Y23" s="355">
        <f t="shared" si="15"/>
        <v>0</v>
      </c>
      <c r="Z23" s="303">
        <f t="shared" si="4"/>
        <v>0</v>
      </c>
      <c r="AA23" s="303">
        <f t="shared" si="5"/>
        <v>0</v>
      </c>
      <c r="AB23" s="303">
        <f t="shared" si="16"/>
        <v>0</v>
      </c>
      <c r="AC23" s="302">
        <f t="shared" si="6"/>
        <v>0</v>
      </c>
      <c r="AD23" s="302">
        <f t="shared" si="7"/>
        <v>0</v>
      </c>
      <c r="AE23" s="304">
        <f t="shared" si="17"/>
        <v>0</v>
      </c>
      <c r="AF23" s="364">
        <f t="shared" si="8"/>
        <v>0</v>
      </c>
      <c r="AG23" s="359">
        <f t="shared" si="9"/>
        <v>0</v>
      </c>
      <c r="AH23" s="359">
        <f t="shared" si="18"/>
        <v>0</v>
      </c>
      <c r="AI23" s="298">
        <f t="shared" si="19"/>
        <v>0</v>
      </c>
      <c r="AJ23" s="359">
        <f t="shared" si="20"/>
        <v>0</v>
      </c>
      <c r="AK23" s="298">
        <f t="shared" si="21"/>
        <v>0</v>
      </c>
      <c r="AL23" s="298">
        <f t="shared" si="22"/>
        <v>0</v>
      </c>
      <c r="AM23" s="298"/>
      <c r="AN23" s="298"/>
      <c r="AO23" s="298"/>
      <c r="AP23" s="298"/>
      <c r="AQ23" s="298"/>
    </row>
    <row r="24" spans="1:49" ht="15" x14ac:dyDescent="0.25">
      <c r="A24" s="310">
        <v>45310</v>
      </c>
      <c r="B24" s="311"/>
      <c r="C24" s="311"/>
      <c r="D24" s="311">
        <f t="shared" si="10"/>
        <v>0</v>
      </c>
      <c r="E24" s="311"/>
      <c r="F24" s="311"/>
      <c r="G24" s="311">
        <f t="shared" si="11"/>
        <v>0</v>
      </c>
      <c r="H24" s="311"/>
      <c r="I24" s="311"/>
      <c r="J24" s="311">
        <f t="shared" si="12"/>
        <v>0</v>
      </c>
      <c r="K24" s="316"/>
      <c r="L24" s="316"/>
      <c r="M24" s="316"/>
      <c r="N24" s="314">
        <f t="shared" si="13"/>
        <v>0</v>
      </c>
      <c r="O24" s="317"/>
      <c r="P24" s="298"/>
      <c r="Q24" s="298"/>
      <c r="R24" s="298"/>
      <c r="S24" s="298"/>
      <c r="T24" s="354">
        <f t="shared" si="0"/>
        <v>0</v>
      </c>
      <c r="U24" s="354">
        <f t="shared" si="1"/>
        <v>0</v>
      </c>
      <c r="V24" s="354">
        <f t="shared" si="14"/>
        <v>0</v>
      </c>
      <c r="W24" s="355">
        <f t="shared" si="2"/>
        <v>0</v>
      </c>
      <c r="X24" s="355">
        <f t="shared" si="3"/>
        <v>0</v>
      </c>
      <c r="Y24" s="355">
        <f t="shared" si="15"/>
        <v>0</v>
      </c>
      <c r="Z24" s="303">
        <f t="shared" si="4"/>
        <v>0</v>
      </c>
      <c r="AA24" s="303">
        <f t="shared" si="5"/>
        <v>0</v>
      </c>
      <c r="AB24" s="303">
        <f t="shared" si="16"/>
        <v>0</v>
      </c>
      <c r="AC24" s="302">
        <f t="shared" si="6"/>
        <v>0</v>
      </c>
      <c r="AD24" s="302">
        <f t="shared" si="7"/>
        <v>0</v>
      </c>
      <c r="AE24" s="304">
        <f t="shared" si="17"/>
        <v>0</v>
      </c>
      <c r="AF24" s="364">
        <f t="shared" si="8"/>
        <v>0</v>
      </c>
      <c r="AG24" s="359">
        <f t="shared" si="9"/>
        <v>0</v>
      </c>
      <c r="AH24" s="359">
        <f t="shared" si="18"/>
        <v>0</v>
      </c>
      <c r="AI24" s="298">
        <f t="shared" si="19"/>
        <v>0</v>
      </c>
      <c r="AJ24" s="359">
        <f t="shared" si="20"/>
        <v>0</v>
      </c>
      <c r="AK24" s="298">
        <f t="shared" si="21"/>
        <v>0</v>
      </c>
      <c r="AL24" s="298">
        <f t="shared" si="22"/>
        <v>0</v>
      </c>
      <c r="AM24" s="298"/>
      <c r="AN24" s="298"/>
      <c r="AO24" s="298"/>
      <c r="AP24" s="298"/>
      <c r="AQ24" s="298"/>
    </row>
    <row r="25" spans="1:49" ht="14.25" x14ac:dyDescent="0.2">
      <c r="A25" s="380">
        <v>45311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9"/>
      <c r="L25" s="389"/>
      <c r="M25" s="389"/>
      <c r="N25" s="384"/>
      <c r="O25" s="391"/>
      <c r="P25" s="298"/>
      <c r="Q25" s="298"/>
      <c r="R25" s="298"/>
      <c r="S25" s="298"/>
      <c r="T25" s="354">
        <f t="shared" si="0"/>
        <v>0</v>
      </c>
      <c r="U25" s="354">
        <f t="shared" si="1"/>
        <v>0</v>
      </c>
      <c r="V25" s="354">
        <f t="shared" si="14"/>
        <v>0</v>
      </c>
      <c r="W25" s="355">
        <f t="shared" si="2"/>
        <v>0</v>
      </c>
      <c r="X25" s="355">
        <f t="shared" si="3"/>
        <v>0</v>
      </c>
      <c r="Y25" s="355">
        <f t="shared" si="15"/>
        <v>0</v>
      </c>
      <c r="Z25" s="303">
        <f t="shared" si="4"/>
        <v>0</v>
      </c>
      <c r="AA25" s="303">
        <f t="shared" si="5"/>
        <v>0</v>
      </c>
      <c r="AB25" s="303">
        <f t="shared" si="16"/>
        <v>0</v>
      </c>
      <c r="AC25" s="302">
        <f t="shared" si="6"/>
        <v>0</v>
      </c>
      <c r="AD25" s="302">
        <f t="shared" si="7"/>
        <v>0</v>
      </c>
      <c r="AE25" s="304">
        <f t="shared" si="17"/>
        <v>0</v>
      </c>
      <c r="AF25" s="364">
        <f t="shared" si="8"/>
        <v>0</v>
      </c>
      <c r="AG25" s="359">
        <f t="shared" si="9"/>
        <v>0</v>
      </c>
      <c r="AH25" s="359">
        <f t="shared" si="18"/>
        <v>0</v>
      </c>
      <c r="AI25" s="298">
        <f t="shared" si="19"/>
        <v>0</v>
      </c>
      <c r="AJ25" s="359">
        <f t="shared" si="20"/>
        <v>0</v>
      </c>
      <c r="AK25" s="298">
        <f t="shared" si="21"/>
        <v>0</v>
      </c>
      <c r="AL25" s="298">
        <f t="shared" si="22"/>
        <v>0</v>
      </c>
      <c r="AM25" s="298"/>
      <c r="AN25" s="298"/>
      <c r="AO25" s="298"/>
      <c r="AP25" s="298"/>
      <c r="AQ25" s="298"/>
    </row>
    <row r="26" spans="1:49" ht="14.25" x14ac:dyDescent="0.2">
      <c r="A26" s="380">
        <v>45312</v>
      </c>
      <c r="B26" s="384"/>
      <c r="C26" s="384"/>
      <c r="D26" s="384"/>
      <c r="E26" s="384"/>
      <c r="F26" s="384"/>
      <c r="G26" s="384"/>
      <c r="H26" s="384"/>
      <c r="I26" s="384"/>
      <c r="J26" s="384"/>
      <c r="K26" s="389"/>
      <c r="L26" s="389"/>
      <c r="M26" s="389"/>
      <c r="N26" s="384">
        <f t="shared" si="13"/>
        <v>0</v>
      </c>
      <c r="O26" s="391"/>
      <c r="P26" s="298"/>
      <c r="Q26" s="298"/>
      <c r="R26" s="298"/>
      <c r="S26" s="298"/>
      <c r="T26" s="354">
        <f t="shared" si="0"/>
        <v>0</v>
      </c>
      <c r="U26" s="354">
        <f t="shared" si="1"/>
        <v>0</v>
      </c>
      <c r="V26" s="354">
        <f t="shared" si="14"/>
        <v>0</v>
      </c>
      <c r="W26" s="355">
        <f t="shared" si="2"/>
        <v>0</v>
      </c>
      <c r="X26" s="355">
        <f t="shared" si="3"/>
        <v>0</v>
      </c>
      <c r="Y26" s="355">
        <f t="shared" si="15"/>
        <v>0</v>
      </c>
      <c r="Z26" s="303">
        <f t="shared" si="4"/>
        <v>0</v>
      </c>
      <c r="AA26" s="303">
        <f t="shared" si="5"/>
        <v>0</v>
      </c>
      <c r="AB26" s="303">
        <f t="shared" si="16"/>
        <v>0</v>
      </c>
      <c r="AC26" s="302">
        <f t="shared" si="6"/>
        <v>0</v>
      </c>
      <c r="AD26" s="302">
        <f t="shared" si="7"/>
        <v>0</v>
      </c>
      <c r="AE26" s="304">
        <f t="shared" si="17"/>
        <v>0</v>
      </c>
      <c r="AF26" s="364">
        <f t="shared" si="8"/>
        <v>0</v>
      </c>
      <c r="AG26" s="359">
        <f t="shared" si="9"/>
        <v>0</v>
      </c>
      <c r="AH26" s="359">
        <f t="shared" si="18"/>
        <v>0</v>
      </c>
      <c r="AI26" s="298">
        <f t="shared" si="19"/>
        <v>0</v>
      </c>
      <c r="AJ26" s="359">
        <f t="shared" si="20"/>
        <v>0</v>
      </c>
      <c r="AK26" s="298">
        <f t="shared" si="21"/>
        <v>0</v>
      </c>
      <c r="AL26" s="298">
        <f t="shared" si="22"/>
        <v>0</v>
      </c>
      <c r="AM26" s="298"/>
      <c r="AN26" s="298"/>
      <c r="AO26" s="298"/>
      <c r="AP26" s="298"/>
      <c r="AQ26" s="298"/>
    </row>
    <row r="27" spans="1:49" ht="15" x14ac:dyDescent="0.25">
      <c r="A27" s="310">
        <v>45313</v>
      </c>
      <c r="B27" s="311"/>
      <c r="C27" s="311"/>
      <c r="D27" s="311">
        <f t="shared" si="10"/>
        <v>0</v>
      </c>
      <c r="E27" s="311"/>
      <c r="F27" s="311"/>
      <c r="G27" s="311">
        <f t="shared" si="11"/>
        <v>0</v>
      </c>
      <c r="H27" s="311"/>
      <c r="I27" s="311"/>
      <c r="J27" s="311">
        <f t="shared" si="12"/>
        <v>0</v>
      </c>
      <c r="K27" s="316"/>
      <c r="L27" s="316"/>
      <c r="M27" s="316"/>
      <c r="N27" s="314">
        <f t="shared" si="13"/>
        <v>0</v>
      </c>
      <c r="O27" s="317"/>
      <c r="P27" s="298"/>
      <c r="Q27" s="298"/>
      <c r="R27" s="298"/>
      <c r="S27" s="298"/>
      <c r="T27" s="354">
        <f t="shared" si="0"/>
        <v>0</v>
      </c>
      <c r="U27" s="354">
        <f t="shared" si="1"/>
        <v>0</v>
      </c>
      <c r="V27" s="354">
        <f t="shared" si="14"/>
        <v>0</v>
      </c>
      <c r="W27" s="355">
        <f t="shared" si="2"/>
        <v>0</v>
      </c>
      <c r="X27" s="355">
        <f t="shared" si="3"/>
        <v>0</v>
      </c>
      <c r="Y27" s="355">
        <f t="shared" si="15"/>
        <v>0</v>
      </c>
      <c r="Z27" s="303">
        <f t="shared" si="4"/>
        <v>0</v>
      </c>
      <c r="AA27" s="303">
        <f t="shared" si="5"/>
        <v>0</v>
      </c>
      <c r="AB27" s="303">
        <f t="shared" si="16"/>
        <v>0</v>
      </c>
      <c r="AC27" s="302">
        <f t="shared" si="6"/>
        <v>0</v>
      </c>
      <c r="AD27" s="302">
        <f t="shared" si="7"/>
        <v>0</v>
      </c>
      <c r="AE27" s="304">
        <f t="shared" si="17"/>
        <v>0</v>
      </c>
      <c r="AF27" s="364">
        <f t="shared" si="8"/>
        <v>0</v>
      </c>
      <c r="AG27" s="359">
        <f t="shared" si="9"/>
        <v>0</v>
      </c>
      <c r="AH27" s="359">
        <f t="shared" si="18"/>
        <v>0</v>
      </c>
      <c r="AI27" s="298">
        <f t="shared" si="19"/>
        <v>0</v>
      </c>
      <c r="AJ27" s="359">
        <f t="shared" si="20"/>
        <v>0</v>
      </c>
      <c r="AK27" s="298">
        <f t="shared" si="21"/>
        <v>0</v>
      </c>
      <c r="AL27" s="298">
        <f t="shared" si="22"/>
        <v>0</v>
      </c>
      <c r="AM27" s="298"/>
      <c r="AN27" s="298"/>
      <c r="AO27" s="298"/>
      <c r="AP27" s="298"/>
      <c r="AQ27" s="298"/>
    </row>
    <row r="28" spans="1:49" ht="15" x14ac:dyDescent="0.25">
      <c r="A28" s="310">
        <v>45314</v>
      </c>
      <c r="B28" s="311"/>
      <c r="C28" s="311"/>
      <c r="D28" s="311">
        <f t="shared" si="10"/>
        <v>0</v>
      </c>
      <c r="E28" s="311"/>
      <c r="F28" s="311"/>
      <c r="G28" s="311">
        <f t="shared" si="11"/>
        <v>0</v>
      </c>
      <c r="H28" s="311"/>
      <c r="I28" s="311"/>
      <c r="J28" s="311">
        <f t="shared" si="12"/>
        <v>0</v>
      </c>
      <c r="K28" s="316"/>
      <c r="L28" s="316"/>
      <c r="M28" s="316"/>
      <c r="N28" s="314">
        <f t="shared" si="13"/>
        <v>0</v>
      </c>
      <c r="O28" s="317"/>
      <c r="P28" s="298"/>
      <c r="Q28" s="298"/>
      <c r="R28" s="298"/>
      <c r="S28" s="298"/>
      <c r="T28" s="354">
        <f t="shared" si="0"/>
        <v>0</v>
      </c>
      <c r="U28" s="354">
        <f t="shared" si="1"/>
        <v>0</v>
      </c>
      <c r="V28" s="354">
        <f t="shared" si="14"/>
        <v>0</v>
      </c>
      <c r="W28" s="355">
        <f t="shared" si="2"/>
        <v>0</v>
      </c>
      <c r="X28" s="355">
        <f t="shared" si="3"/>
        <v>0</v>
      </c>
      <c r="Y28" s="355">
        <f t="shared" si="15"/>
        <v>0</v>
      </c>
      <c r="Z28" s="303">
        <f t="shared" si="4"/>
        <v>0</v>
      </c>
      <c r="AA28" s="303">
        <f t="shared" si="5"/>
        <v>0</v>
      </c>
      <c r="AB28" s="303">
        <f t="shared" si="16"/>
        <v>0</v>
      </c>
      <c r="AC28" s="302">
        <f t="shared" si="6"/>
        <v>0</v>
      </c>
      <c r="AD28" s="302">
        <f t="shared" si="7"/>
        <v>0</v>
      </c>
      <c r="AE28" s="304">
        <f t="shared" si="17"/>
        <v>0</v>
      </c>
      <c r="AF28" s="364">
        <f t="shared" si="8"/>
        <v>0</v>
      </c>
      <c r="AG28" s="359">
        <f t="shared" si="9"/>
        <v>0</v>
      </c>
      <c r="AH28" s="359">
        <f t="shared" si="18"/>
        <v>0</v>
      </c>
      <c r="AI28" s="298">
        <f t="shared" si="19"/>
        <v>0</v>
      </c>
      <c r="AJ28" s="359">
        <f t="shared" si="20"/>
        <v>0</v>
      </c>
      <c r="AK28" s="298">
        <f t="shared" si="21"/>
        <v>0</v>
      </c>
      <c r="AL28" s="298">
        <f t="shared" si="22"/>
        <v>0</v>
      </c>
      <c r="AM28" s="298"/>
      <c r="AN28" s="298"/>
      <c r="AO28" s="298"/>
      <c r="AP28" s="298"/>
      <c r="AQ28" s="298"/>
    </row>
    <row r="29" spans="1:49" ht="15" x14ac:dyDescent="0.25">
      <c r="A29" s="310">
        <v>45315</v>
      </c>
      <c r="B29" s="311"/>
      <c r="C29" s="311"/>
      <c r="D29" s="311">
        <f t="shared" si="10"/>
        <v>0</v>
      </c>
      <c r="E29" s="311"/>
      <c r="F29" s="311"/>
      <c r="G29" s="311">
        <f t="shared" si="11"/>
        <v>0</v>
      </c>
      <c r="H29" s="311"/>
      <c r="I29" s="311"/>
      <c r="J29" s="311">
        <f t="shared" si="12"/>
        <v>0</v>
      </c>
      <c r="K29" s="316"/>
      <c r="L29" s="316"/>
      <c r="M29" s="316"/>
      <c r="N29" s="314">
        <f t="shared" si="13"/>
        <v>0</v>
      </c>
      <c r="O29" s="317"/>
      <c r="P29" s="298"/>
      <c r="Q29" s="298"/>
      <c r="R29" s="298"/>
      <c r="S29" s="298"/>
      <c r="T29" s="354">
        <f t="shared" si="0"/>
        <v>0</v>
      </c>
      <c r="U29" s="354">
        <f t="shared" si="1"/>
        <v>0</v>
      </c>
      <c r="V29" s="354">
        <f t="shared" si="14"/>
        <v>0</v>
      </c>
      <c r="W29" s="355">
        <f t="shared" si="2"/>
        <v>0</v>
      </c>
      <c r="X29" s="355">
        <f t="shared" si="3"/>
        <v>0</v>
      </c>
      <c r="Y29" s="355">
        <f t="shared" si="15"/>
        <v>0</v>
      </c>
      <c r="Z29" s="303">
        <f t="shared" si="4"/>
        <v>0</v>
      </c>
      <c r="AA29" s="303">
        <f t="shared" si="5"/>
        <v>0</v>
      </c>
      <c r="AB29" s="303">
        <f t="shared" si="16"/>
        <v>0</v>
      </c>
      <c r="AC29" s="302">
        <f t="shared" si="6"/>
        <v>0</v>
      </c>
      <c r="AD29" s="302">
        <f t="shared" si="7"/>
        <v>0</v>
      </c>
      <c r="AE29" s="304">
        <f t="shared" si="17"/>
        <v>0</v>
      </c>
      <c r="AF29" s="364">
        <f t="shared" si="8"/>
        <v>0</v>
      </c>
      <c r="AG29" s="359">
        <f t="shared" si="9"/>
        <v>0</v>
      </c>
      <c r="AH29" s="359">
        <f t="shared" si="18"/>
        <v>0</v>
      </c>
      <c r="AI29" s="298">
        <f t="shared" si="19"/>
        <v>0</v>
      </c>
      <c r="AJ29" s="359">
        <f t="shared" si="20"/>
        <v>0</v>
      </c>
      <c r="AK29" s="298">
        <f t="shared" si="21"/>
        <v>0</v>
      </c>
      <c r="AL29" s="298">
        <f t="shared" si="22"/>
        <v>0</v>
      </c>
      <c r="AM29" s="298"/>
      <c r="AN29" s="298"/>
      <c r="AO29" s="298"/>
      <c r="AP29" s="298"/>
      <c r="AQ29" s="298"/>
    </row>
    <row r="30" spans="1:49" ht="15" x14ac:dyDescent="0.25">
      <c r="A30" s="310">
        <v>45316</v>
      </c>
      <c r="B30" s="311"/>
      <c r="C30" s="311"/>
      <c r="D30" s="311">
        <f t="shared" si="10"/>
        <v>0</v>
      </c>
      <c r="E30" s="311"/>
      <c r="F30" s="311"/>
      <c r="G30" s="311">
        <f t="shared" si="11"/>
        <v>0</v>
      </c>
      <c r="H30" s="311"/>
      <c r="I30" s="311"/>
      <c r="J30" s="311">
        <f t="shared" si="12"/>
        <v>0</v>
      </c>
      <c r="K30" s="316"/>
      <c r="L30" s="316"/>
      <c r="M30" s="316"/>
      <c r="N30" s="314">
        <f t="shared" si="13"/>
        <v>0</v>
      </c>
      <c r="O30" s="317"/>
      <c r="P30" s="298"/>
      <c r="Q30" s="298"/>
      <c r="R30" s="298"/>
      <c r="S30" s="298"/>
      <c r="T30" s="354">
        <f t="shared" si="0"/>
        <v>0</v>
      </c>
      <c r="U30" s="354">
        <f t="shared" si="1"/>
        <v>0</v>
      </c>
      <c r="V30" s="354">
        <f t="shared" si="14"/>
        <v>0</v>
      </c>
      <c r="W30" s="355">
        <f t="shared" si="2"/>
        <v>0</v>
      </c>
      <c r="X30" s="355">
        <f t="shared" si="3"/>
        <v>0</v>
      </c>
      <c r="Y30" s="355">
        <f t="shared" si="15"/>
        <v>0</v>
      </c>
      <c r="Z30" s="303">
        <f t="shared" si="4"/>
        <v>0</v>
      </c>
      <c r="AA30" s="303">
        <f t="shared" si="5"/>
        <v>0</v>
      </c>
      <c r="AB30" s="303">
        <f t="shared" si="16"/>
        <v>0</v>
      </c>
      <c r="AC30" s="302">
        <f t="shared" si="6"/>
        <v>0</v>
      </c>
      <c r="AD30" s="302">
        <f t="shared" si="7"/>
        <v>0</v>
      </c>
      <c r="AE30" s="304">
        <f t="shared" si="17"/>
        <v>0</v>
      </c>
      <c r="AF30" s="364">
        <f t="shared" si="8"/>
        <v>0</v>
      </c>
      <c r="AG30" s="359">
        <f t="shared" si="9"/>
        <v>0</v>
      </c>
      <c r="AH30" s="359">
        <f t="shared" si="18"/>
        <v>0</v>
      </c>
      <c r="AI30" s="298">
        <f t="shared" si="19"/>
        <v>0</v>
      </c>
      <c r="AJ30" s="359">
        <f t="shared" si="20"/>
        <v>0</v>
      </c>
      <c r="AK30" s="298">
        <f t="shared" si="21"/>
        <v>0</v>
      </c>
      <c r="AL30" s="298">
        <f t="shared" si="22"/>
        <v>0</v>
      </c>
      <c r="AM30" s="298"/>
      <c r="AN30" s="298"/>
      <c r="AO30" s="298"/>
      <c r="AP30" s="298"/>
      <c r="AQ30" s="298"/>
    </row>
    <row r="31" spans="1:49" ht="15" x14ac:dyDescent="0.25">
      <c r="A31" s="310">
        <v>45317</v>
      </c>
      <c r="B31" s="311"/>
      <c r="C31" s="311"/>
      <c r="D31" s="311">
        <f t="shared" si="10"/>
        <v>0</v>
      </c>
      <c r="E31" s="311"/>
      <c r="F31" s="311"/>
      <c r="G31" s="311">
        <f t="shared" si="11"/>
        <v>0</v>
      </c>
      <c r="H31" s="311"/>
      <c r="I31" s="311"/>
      <c r="J31" s="311">
        <f t="shared" si="12"/>
        <v>0</v>
      </c>
      <c r="K31" s="316"/>
      <c r="L31" s="316"/>
      <c r="M31" s="316"/>
      <c r="N31" s="314">
        <f t="shared" si="13"/>
        <v>0</v>
      </c>
      <c r="O31" s="317"/>
      <c r="P31" s="298"/>
      <c r="Q31" s="298"/>
      <c r="R31" s="298"/>
      <c r="S31" s="298"/>
      <c r="T31" s="354">
        <f t="shared" si="0"/>
        <v>0</v>
      </c>
      <c r="U31" s="354">
        <f t="shared" si="1"/>
        <v>0</v>
      </c>
      <c r="V31" s="354">
        <f t="shared" si="14"/>
        <v>0</v>
      </c>
      <c r="W31" s="355">
        <f t="shared" si="2"/>
        <v>0</v>
      </c>
      <c r="X31" s="355">
        <f t="shared" si="3"/>
        <v>0</v>
      </c>
      <c r="Y31" s="355">
        <f t="shared" si="15"/>
        <v>0</v>
      </c>
      <c r="Z31" s="303">
        <f t="shared" si="4"/>
        <v>0</v>
      </c>
      <c r="AA31" s="303">
        <f t="shared" si="5"/>
        <v>0</v>
      </c>
      <c r="AB31" s="303">
        <f t="shared" si="16"/>
        <v>0</v>
      </c>
      <c r="AC31" s="302">
        <f t="shared" si="6"/>
        <v>0</v>
      </c>
      <c r="AD31" s="302">
        <f t="shared" si="7"/>
        <v>0</v>
      </c>
      <c r="AE31" s="304">
        <f t="shared" si="17"/>
        <v>0</v>
      </c>
      <c r="AF31" s="364">
        <f t="shared" si="8"/>
        <v>0</v>
      </c>
      <c r="AG31" s="359">
        <f t="shared" si="9"/>
        <v>0</v>
      </c>
      <c r="AH31" s="359">
        <f t="shared" si="18"/>
        <v>0</v>
      </c>
      <c r="AI31" s="298">
        <f t="shared" si="19"/>
        <v>0</v>
      </c>
      <c r="AJ31" s="359">
        <f t="shared" si="20"/>
        <v>0</v>
      </c>
      <c r="AK31" s="298">
        <f t="shared" si="21"/>
        <v>0</v>
      </c>
      <c r="AL31" s="298">
        <f t="shared" si="22"/>
        <v>0</v>
      </c>
      <c r="AM31" s="298"/>
      <c r="AN31" s="298"/>
      <c r="AO31" s="298"/>
      <c r="AP31" s="298"/>
      <c r="AQ31" s="298"/>
    </row>
    <row r="32" spans="1:49" ht="14.25" x14ac:dyDescent="0.2">
      <c r="A32" s="380">
        <v>45318</v>
      </c>
      <c r="B32" s="384"/>
      <c r="C32" s="384"/>
      <c r="D32" s="384"/>
      <c r="E32" s="384"/>
      <c r="F32" s="384"/>
      <c r="G32" s="384"/>
      <c r="H32" s="384"/>
      <c r="I32" s="384"/>
      <c r="J32" s="384"/>
      <c r="K32" s="389"/>
      <c r="L32" s="389"/>
      <c r="M32" s="389"/>
      <c r="N32" s="384"/>
      <c r="O32" s="391"/>
      <c r="P32" s="298"/>
      <c r="Q32" s="298"/>
      <c r="R32" s="298"/>
      <c r="S32" s="298"/>
      <c r="T32" s="354">
        <f t="shared" si="0"/>
        <v>0</v>
      </c>
      <c r="U32" s="354">
        <f t="shared" si="1"/>
        <v>0</v>
      </c>
      <c r="V32" s="354">
        <f t="shared" si="14"/>
        <v>0</v>
      </c>
      <c r="W32" s="355">
        <f t="shared" si="2"/>
        <v>0</v>
      </c>
      <c r="X32" s="355">
        <f t="shared" si="3"/>
        <v>0</v>
      </c>
      <c r="Y32" s="355">
        <f t="shared" si="15"/>
        <v>0</v>
      </c>
      <c r="Z32" s="303">
        <f t="shared" si="4"/>
        <v>0</v>
      </c>
      <c r="AA32" s="303">
        <f t="shared" si="5"/>
        <v>0</v>
      </c>
      <c r="AB32" s="303">
        <f t="shared" si="16"/>
        <v>0</v>
      </c>
      <c r="AC32" s="302">
        <f t="shared" si="6"/>
        <v>0</v>
      </c>
      <c r="AD32" s="302">
        <f t="shared" si="7"/>
        <v>0</v>
      </c>
      <c r="AE32" s="304">
        <f t="shared" si="17"/>
        <v>0</v>
      </c>
      <c r="AF32" s="364">
        <f t="shared" si="8"/>
        <v>0</v>
      </c>
      <c r="AG32" s="359">
        <f t="shared" si="9"/>
        <v>0</v>
      </c>
      <c r="AH32" s="359">
        <f t="shared" si="18"/>
        <v>0</v>
      </c>
      <c r="AI32" s="298">
        <f t="shared" si="19"/>
        <v>0</v>
      </c>
      <c r="AJ32" s="359">
        <f t="shared" si="20"/>
        <v>0</v>
      </c>
      <c r="AK32" s="298">
        <f t="shared" si="21"/>
        <v>0</v>
      </c>
      <c r="AL32" s="298">
        <f t="shared" si="22"/>
        <v>0</v>
      </c>
      <c r="AM32" s="298"/>
      <c r="AN32" s="298"/>
      <c r="AO32" s="298"/>
      <c r="AP32" s="298"/>
      <c r="AQ32" s="298"/>
    </row>
    <row r="33" spans="1:43" ht="14.25" x14ac:dyDescent="0.2">
      <c r="A33" s="380">
        <v>45319</v>
      </c>
      <c r="B33" s="384"/>
      <c r="C33" s="384"/>
      <c r="D33" s="384"/>
      <c r="E33" s="384"/>
      <c r="F33" s="384"/>
      <c r="G33" s="384"/>
      <c r="H33" s="384"/>
      <c r="I33" s="384"/>
      <c r="J33" s="384"/>
      <c r="K33" s="389"/>
      <c r="L33" s="389"/>
      <c r="M33" s="389"/>
      <c r="N33" s="384"/>
      <c r="O33" s="391"/>
      <c r="P33" s="298"/>
      <c r="Q33" s="298"/>
      <c r="R33" s="298"/>
      <c r="S33" s="298"/>
      <c r="T33" s="354">
        <f t="shared" si="0"/>
        <v>0</v>
      </c>
      <c r="U33" s="354">
        <f t="shared" si="1"/>
        <v>0</v>
      </c>
      <c r="V33" s="354">
        <f t="shared" si="14"/>
        <v>0</v>
      </c>
      <c r="W33" s="355">
        <f t="shared" si="2"/>
        <v>0</v>
      </c>
      <c r="X33" s="355">
        <f t="shared" si="3"/>
        <v>0</v>
      </c>
      <c r="Y33" s="355">
        <f t="shared" si="15"/>
        <v>0</v>
      </c>
      <c r="Z33" s="303">
        <f t="shared" si="4"/>
        <v>0</v>
      </c>
      <c r="AA33" s="303">
        <f t="shared" si="5"/>
        <v>0</v>
      </c>
      <c r="AB33" s="303">
        <f t="shared" si="16"/>
        <v>0</v>
      </c>
      <c r="AC33" s="302">
        <f t="shared" si="6"/>
        <v>0</v>
      </c>
      <c r="AD33" s="302">
        <f t="shared" si="7"/>
        <v>0</v>
      </c>
      <c r="AE33" s="304">
        <f t="shared" si="17"/>
        <v>0</v>
      </c>
      <c r="AF33" s="364">
        <f t="shared" si="8"/>
        <v>0</v>
      </c>
      <c r="AG33" s="359">
        <f t="shared" si="9"/>
        <v>0</v>
      </c>
      <c r="AH33" s="359">
        <f t="shared" si="18"/>
        <v>0</v>
      </c>
      <c r="AI33" s="298">
        <f t="shared" si="19"/>
        <v>0</v>
      </c>
      <c r="AJ33" s="359">
        <f t="shared" si="20"/>
        <v>0</v>
      </c>
      <c r="AK33" s="298">
        <f t="shared" si="21"/>
        <v>0</v>
      </c>
      <c r="AL33" s="298">
        <f t="shared" si="22"/>
        <v>0</v>
      </c>
      <c r="AM33" s="298"/>
      <c r="AN33" s="298"/>
      <c r="AO33" s="298"/>
      <c r="AP33" s="298"/>
      <c r="AQ33" s="298"/>
    </row>
    <row r="34" spans="1:43" ht="15" x14ac:dyDescent="0.25">
      <c r="A34" s="310">
        <v>45320</v>
      </c>
      <c r="B34" s="311"/>
      <c r="C34" s="311"/>
      <c r="D34" s="311">
        <f t="shared" si="10"/>
        <v>0</v>
      </c>
      <c r="E34" s="311"/>
      <c r="F34" s="311"/>
      <c r="G34" s="311">
        <f t="shared" si="11"/>
        <v>0</v>
      </c>
      <c r="H34" s="311"/>
      <c r="I34" s="311"/>
      <c r="J34" s="311">
        <f t="shared" si="12"/>
        <v>0</v>
      </c>
      <c r="K34" s="337"/>
      <c r="L34" s="337"/>
      <c r="M34" s="337"/>
      <c r="N34" s="314">
        <f t="shared" si="13"/>
        <v>0</v>
      </c>
      <c r="O34" s="317"/>
      <c r="P34" s="298"/>
      <c r="Q34" s="298"/>
      <c r="R34" s="298"/>
      <c r="S34" s="298"/>
      <c r="T34" s="354">
        <f t="shared" si="0"/>
        <v>0</v>
      </c>
      <c r="U34" s="354">
        <f t="shared" si="1"/>
        <v>0</v>
      </c>
      <c r="V34" s="354">
        <f t="shared" si="14"/>
        <v>0</v>
      </c>
      <c r="W34" s="355">
        <f t="shared" si="2"/>
        <v>0</v>
      </c>
      <c r="X34" s="355">
        <f t="shared" si="3"/>
        <v>0</v>
      </c>
      <c r="Y34" s="355">
        <f t="shared" si="15"/>
        <v>0</v>
      </c>
      <c r="Z34" s="303">
        <f t="shared" si="4"/>
        <v>0</v>
      </c>
      <c r="AA34" s="303">
        <f t="shared" si="5"/>
        <v>0</v>
      </c>
      <c r="AB34" s="303">
        <f t="shared" si="16"/>
        <v>0</v>
      </c>
      <c r="AC34" s="302">
        <f t="shared" si="6"/>
        <v>0</v>
      </c>
      <c r="AD34" s="302">
        <f t="shared" si="7"/>
        <v>0</v>
      </c>
      <c r="AE34" s="304">
        <f t="shared" si="17"/>
        <v>0</v>
      </c>
      <c r="AF34" s="364">
        <f t="shared" si="8"/>
        <v>0</v>
      </c>
      <c r="AG34" s="359">
        <f t="shared" si="9"/>
        <v>0</v>
      </c>
      <c r="AH34" s="359">
        <f t="shared" si="18"/>
        <v>0</v>
      </c>
      <c r="AI34" s="298">
        <f t="shared" si="19"/>
        <v>0</v>
      </c>
      <c r="AJ34" s="359">
        <f t="shared" si="20"/>
        <v>0</v>
      </c>
      <c r="AK34" s="298">
        <f t="shared" si="21"/>
        <v>0</v>
      </c>
      <c r="AL34" s="298">
        <f t="shared" si="22"/>
        <v>0</v>
      </c>
      <c r="AM34" s="298"/>
      <c r="AN34" s="298"/>
      <c r="AO34" s="298"/>
      <c r="AP34" s="298"/>
      <c r="AQ34" s="298"/>
    </row>
    <row r="35" spans="1:43" ht="15" x14ac:dyDescent="0.25">
      <c r="A35" s="310">
        <v>45321</v>
      </c>
      <c r="B35" s="311"/>
      <c r="C35" s="311"/>
      <c r="D35" s="311">
        <f t="shared" si="10"/>
        <v>0</v>
      </c>
      <c r="E35" s="311"/>
      <c r="F35" s="311"/>
      <c r="G35" s="311">
        <f t="shared" si="11"/>
        <v>0</v>
      </c>
      <c r="H35" s="311"/>
      <c r="I35" s="311"/>
      <c r="J35" s="311">
        <f t="shared" si="12"/>
        <v>0</v>
      </c>
      <c r="K35" s="316"/>
      <c r="L35" s="316"/>
      <c r="M35" s="316"/>
      <c r="N35" s="314">
        <f t="shared" si="13"/>
        <v>0</v>
      </c>
      <c r="O35" s="317"/>
      <c r="P35" s="298"/>
      <c r="Q35" s="298"/>
      <c r="R35" s="298"/>
      <c r="S35" s="298"/>
      <c r="T35" s="354">
        <f t="shared" si="0"/>
        <v>0</v>
      </c>
      <c r="U35" s="354">
        <f t="shared" si="1"/>
        <v>0</v>
      </c>
      <c r="V35" s="354">
        <f t="shared" si="14"/>
        <v>0</v>
      </c>
      <c r="W35" s="355">
        <f t="shared" si="2"/>
        <v>0</v>
      </c>
      <c r="X35" s="355">
        <f t="shared" si="3"/>
        <v>0</v>
      </c>
      <c r="Y35" s="355">
        <f t="shared" si="15"/>
        <v>0</v>
      </c>
      <c r="Z35" s="303">
        <f t="shared" si="4"/>
        <v>0</v>
      </c>
      <c r="AA35" s="303">
        <f t="shared" si="5"/>
        <v>0</v>
      </c>
      <c r="AB35" s="303">
        <f t="shared" si="16"/>
        <v>0</v>
      </c>
      <c r="AC35" s="302">
        <f t="shared" si="6"/>
        <v>0</v>
      </c>
      <c r="AD35" s="302">
        <f t="shared" si="7"/>
        <v>0</v>
      </c>
      <c r="AE35" s="304">
        <f t="shared" si="17"/>
        <v>0</v>
      </c>
      <c r="AF35" s="364">
        <f t="shared" si="8"/>
        <v>0</v>
      </c>
      <c r="AG35" s="359">
        <f t="shared" si="9"/>
        <v>0</v>
      </c>
      <c r="AH35" s="359">
        <f t="shared" si="18"/>
        <v>0</v>
      </c>
      <c r="AI35" s="298">
        <f t="shared" si="19"/>
        <v>0</v>
      </c>
      <c r="AJ35" s="359">
        <f t="shared" si="20"/>
        <v>0</v>
      </c>
      <c r="AK35" s="298">
        <f t="shared" si="21"/>
        <v>0</v>
      </c>
      <c r="AL35" s="298">
        <f t="shared" si="22"/>
        <v>0</v>
      </c>
      <c r="AM35" s="298"/>
      <c r="AN35" s="298"/>
      <c r="AO35" s="298"/>
      <c r="AP35" s="298"/>
      <c r="AQ35" s="298"/>
    </row>
    <row r="36" spans="1:43" ht="15.75" thickBot="1" x14ac:dyDescent="0.3">
      <c r="A36" s="310">
        <v>45322</v>
      </c>
      <c r="B36" s="311"/>
      <c r="C36" s="311"/>
      <c r="D36" s="311">
        <f t="shared" si="10"/>
        <v>0</v>
      </c>
      <c r="E36" s="311"/>
      <c r="F36" s="311"/>
      <c r="G36" s="311">
        <f t="shared" si="11"/>
        <v>0</v>
      </c>
      <c r="H36" s="311"/>
      <c r="I36" s="311"/>
      <c r="J36" s="311">
        <f t="shared" si="12"/>
        <v>0</v>
      </c>
      <c r="K36" s="316"/>
      <c r="L36" s="316"/>
      <c r="M36" s="316"/>
      <c r="N36" s="314">
        <f t="shared" si="13"/>
        <v>0</v>
      </c>
      <c r="O36" s="317"/>
      <c r="P36" s="298"/>
      <c r="Q36" s="298"/>
      <c r="R36" s="298"/>
      <c r="S36" s="298"/>
      <c r="T36" s="354">
        <f t="shared" si="0"/>
        <v>0</v>
      </c>
      <c r="U36" s="354">
        <f t="shared" si="1"/>
        <v>0</v>
      </c>
      <c r="V36" s="354">
        <f t="shared" si="14"/>
        <v>0</v>
      </c>
      <c r="W36" s="355">
        <f t="shared" si="2"/>
        <v>0</v>
      </c>
      <c r="X36" s="355">
        <f t="shared" si="3"/>
        <v>0</v>
      </c>
      <c r="Y36" s="355">
        <f t="shared" si="15"/>
        <v>0</v>
      </c>
      <c r="Z36" s="303">
        <f t="shared" si="4"/>
        <v>0</v>
      </c>
      <c r="AA36" s="303">
        <f t="shared" si="5"/>
        <v>0</v>
      </c>
      <c r="AB36" s="303">
        <f t="shared" si="16"/>
        <v>0</v>
      </c>
      <c r="AC36" s="302">
        <f t="shared" si="6"/>
        <v>0</v>
      </c>
      <c r="AD36" s="302">
        <f t="shared" si="7"/>
        <v>0</v>
      </c>
      <c r="AE36" s="304">
        <f t="shared" si="17"/>
        <v>0</v>
      </c>
      <c r="AF36" s="364">
        <f t="shared" si="8"/>
        <v>0</v>
      </c>
      <c r="AG36" s="359">
        <f t="shared" si="9"/>
        <v>0</v>
      </c>
      <c r="AH36" s="359">
        <f t="shared" si="18"/>
        <v>0</v>
      </c>
      <c r="AI36" s="298">
        <f t="shared" si="19"/>
        <v>0</v>
      </c>
      <c r="AJ36" s="359">
        <f t="shared" si="20"/>
        <v>0</v>
      </c>
      <c r="AK36" s="298">
        <f t="shared" si="21"/>
        <v>0</v>
      </c>
      <c r="AL36" s="298">
        <f t="shared" si="22"/>
        <v>0</v>
      </c>
      <c r="AM36" s="298"/>
      <c r="AN36" s="298"/>
      <c r="AO36" s="298"/>
      <c r="AP36" s="298"/>
      <c r="AQ36" s="298"/>
    </row>
    <row r="37" spans="1:43" ht="16.5" customHeight="1" thickBot="1" x14ac:dyDescent="0.3">
      <c r="J37" s="290" t="s">
        <v>114</v>
      </c>
      <c r="K37" s="223"/>
      <c r="L37" s="223"/>
      <c r="M37" s="224"/>
      <c r="N37" s="292">
        <f>AI40</f>
        <v>0</v>
      </c>
      <c r="P37" s="298"/>
      <c r="Q37" s="298"/>
      <c r="R37" s="298"/>
      <c r="S37" s="298"/>
      <c r="T37" s="351"/>
      <c r="U37" s="351"/>
      <c r="V37" s="351"/>
      <c r="W37" s="351"/>
      <c r="X37" s="351"/>
      <c r="Y37" s="351"/>
      <c r="Z37" s="299"/>
      <c r="AA37" s="299"/>
      <c r="AB37" s="298"/>
      <c r="AC37" s="298"/>
      <c r="AD37" s="298"/>
      <c r="AE37" s="300"/>
      <c r="AF37" s="300"/>
      <c r="AG37" s="365"/>
      <c r="AH37" s="366">
        <f>SUM(AH7:AH36)</f>
        <v>0</v>
      </c>
      <c r="AI37" s="298"/>
      <c r="AJ37" s="298"/>
      <c r="AK37" s="298"/>
      <c r="AL37" s="298"/>
      <c r="AM37" s="298"/>
      <c r="AN37" s="298"/>
      <c r="AO37" s="298"/>
      <c r="AP37" s="298"/>
      <c r="AQ37" s="298"/>
    </row>
    <row r="38" spans="1:43" ht="16.5" customHeight="1" x14ac:dyDescent="0.2">
      <c r="I38" s="396" t="s">
        <v>145</v>
      </c>
      <c r="N38" s="396">
        <f>N37/'01'!Soll_imMonat_HHMM*100</f>
        <v>0</v>
      </c>
      <c r="O38" s="397" t="s">
        <v>146</v>
      </c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66">
        <f>SUM(AG7:AG36)</f>
        <v>0</v>
      </c>
      <c r="AH38" s="367">
        <f>INT(AH37/60)</f>
        <v>0</v>
      </c>
      <c r="AI38" s="367">
        <f>SUM(AG38:AH38)</f>
        <v>0</v>
      </c>
      <c r="AJ38" s="369" t="s">
        <v>139</v>
      </c>
      <c r="AK38" s="370"/>
      <c r="AL38" s="371"/>
      <c r="AM38" s="298"/>
      <c r="AN38" s="298"/>
      <c r="AO38" s="298"/>
      <c r="AP38" s="298"/>
      <c r="AQ38" s="298"/>
    </row>
    <row r="39" spans="1:43" x14ac:dyDescent="0.2">
      <c r="P39" s="298"/>
      <c r="Q39" s="298"/>
      <c r="R39" s="298"/>
      <c r="S39" s="298"/>
      <c r="T39" s="351"/>
      <c r="U39" s="351"/>
      <c r="V39" s="351"/>
      <c r="W39" s="351"/>
      <c r="X39" s="351"/>
      <c r="Y39" s="351"/>
      <c r="Z39" s="299"/>
      <c r="AA39" s="299"/>
      <c r="AB39" s="298"/>
      <c r="AC39" s="298"/>
      <c r="AD39" s="298"/>
      <c r="AE39" s="300"/>
      <c r="AF39" s="300"/>
      <c r="AG39" s="366"/>
      <c r="AH39" s="367">
        <f>AH37-AH38*60</f>
        <v>0</v>
      </c>
      <c r="AI39" s="367">
        <f>AH39</f>
        <v>0</v>
      </c>
      <c r="AJ39" s="372" t="s">
        <v>140</v>
      </c>
      <c r="AK39" s="298"/>
      <c r="AL39" s="373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351"/>
      <c r="U40" s="351"/>
      <c r="V40" s="351"/>
      <c r="W40" s="351"/>
      <c r="X40" s="351"/>
      <c r="Y40" s="351"/>
      <c r="Z40" s="299"/>
      <c r="AA40" s="299"/>
      <c r="AB40" s="298"/>
      <c r="AC40" s="298"/>
      <c r="AD40" s="298"/>
      <c r="AE40" s="300"/>
      <c r="AF40" s="300"/>
      <c r="AG40" s="359"/>
      <c r="AH40" s="359"/>
      <c r="AI40" s="368">
        <f>AI38+AI39/100</f>
        <v>0</v>
      </c>
      <c r="AJ40" s="374" t="s">
        <v>141</v>
      </c>
      <c r="AK40" s="375"/>
      <c r="AL40" s="376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351"/>
      <c r="U41" s="351"/>
      <c r="V41" s="351"/>
      <c r="W41" s="351"/>
      <c r="X41" s="351"/>
      <c r="Y41" s="351"/>
      <c r="Z41" s="299"/>
      <c r="AA41" s="299"/>
      <c r="AB41" s="298"/>
      <c r="AC41" s="298"/>
      <c r="AD41" s="298"/>
      <c r="AE41" s="300"/>
      <c r="AF41" s="300"/>
      <c r="AG41" s="359"/>
      <c r="AH41" s="359"/>
      <c r="AI41" s="298"/>
      <c r="AJ41" s="298"/>
      <c r="AK41" s="298"/>
      <c r="AL41" s="298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351"/>
      <c r="U42" s="351"/>
      <c r="V42" s="351"/>
      <c r="W42" s="351"/>
      <c r="X42" s="351"/>
      <c r="Y42" s="351"/>
      <c r="Z42" s="299"/>
      <c r="AA42" s="299"/>
      <c r="AB42" s="298"/>
      <c r="AC42" s="298"/>
      <c r="AD42" s="298"/>
      <c r="AE42" s="300"/>
      <c r="AF42" s="300"/>
      <c r="AG42" s="359"/>
      <c r="AH42" s="359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351"/>
      <c r="U43" s="351"/>
      <c r="V43" s="351"/>
      <c r="W43" s="351"/>
      <c r="X43" s="351"/>
      <c r="Y43" s="351"/>
      <c r="Z43" s="299"/>
      <c r="AA43" s="299"/>
      <c r="AB43" s="298"/>
      <c r="AC43" s="298"/>
      <c r="AD43" s="298"/>
      <c r="AE43" s="300"/>
      <c r="AF43" s="300"/>
      <c r="AG43" s="359"/>
      <c r="AH43" s="359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351"/>
      <c r="U44" s="351"/>
      <c r="V44" s="351"/>
      <c r="W44" s="351"/>
      <c r="X44" s="351"/>
      <c r="Y44" s="351"/>
      <c r="Z44" s="299"/>
      <c r="AA44" s="299"/>
      <c r="AB44" s="298"/>
      <c r="AC44" s="298"/>
      <c r="AD44" s="298"/>
      <c r="AE44" s="300"/>
      <c r="AF44" s="300"/>
      <c r="AG44" s="359"/>
      <c r="AH44" s="359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351"/>
      <c r="U45" s="351"/>
      <c r="V45" s="351"/>
      <c r="W45" s="351"/>
      <c r="X45" s="351"/>
      <c r="Y45" s="351"/>
      <c r="Z45" s="299"/>
      <c r="AA45" s="299"/>
      <c r="AB45" s="298"/>
      <c r="AC45" s="298"/>
      <c r="AD45" s="298"/>
      <c r="AE45" s="300"/>
      <c r="AF45" s="300"/>
      <c r="AG45" s="359"/>
      <c r="AH45" s="359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351"/>
      <c r="U46" s="351"/>
      <c r="V46" s="351"/>
      <c r="W46" s="351"/>
      <c r="X46" s="351"/>
      <c r="Y46" s="351"/>
      <c r="Z46" s="299"/>
      <c r="AA46" s="299"/>
      <c r="AB46" s="298"/>
      <c r="AC46" s="298"/>
      <c r="AD46" s="298"/>
      <c r="AE46" s="300"/>
      <c r="AF46" s="300"/>
      <c r="AG46" s="359"/>
      <c r="AH46" s="359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351"/>
      <c r="U47" s="351"/>
      <c r="V47" s="351"/>
      <c r="W47" s="351"/>
      <c r="X47" s="351"/>
      <c r="Y47" s="351"/>
      <c r="Z47" s="299"/>
      <c r="AA47" s="299"/>
      <c r="AB47" s="298"/>
      <c r="AC47" s="298"/>
      <c r="AD47" s="298"/>
      <c r="AE47" s="300"/>
      <c r="AF47" s="300"/>
      <c r="AG47" s="359"/>
      <c r="AH47" s="359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351"/>
      <c r="U48" s="351"/>
      <c r="V48" s="351"/>
      <c r="W48" s="351"/>
      <c r="X48" s="351"/>
      <c r="Y48" s="351"/>
      <c r="Z48" s="299"/>
      <c r="AA48" s="299"/>
      <c r="AB48" s="298"/>
      <c r="AC48" s="298"/>
      <c r="AD48" s="298"/>
      <c r="AE48" s="300"/>
      <c r="AF48" s="300"/>
      <c r="AG48" s="359"/>
      <c r="AH48" s="359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351"/>
      <c r="U49" s="351"/>
      <c r="V49" s="351"/>
      <c r="W49" s="351"/>
      <c r="X49" s="351"/>
      <c r="Y49" s="351"/>
      <c r="Z49" s="299"/>
      <c r="AA49" s="299"/>
      <c r="AB49" s="298"/>
      <c r="AC49" s="298"/>
      <c r="AD49" s="298"/>
      <c r="AE49" s="300"/>
      <c r="AF49" s="300"/>
      <c r="AG49" s="359"/>
      <c r="AH49" s="359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351"/>
      <c r="U50" s="351"/>
      <c r="V50" s="351"/>
      <c r="W50" s="351"/>
      <c r="X50" s="351"/>
      <c r="Y50" s="351"/>
      <c r="Z50" s="299"/>
      <c r="AA50" s="299"/>
      <c r="AB50" s="298"/>
      <c r="AC50" s="298"/>
      <c r="AD50" s="298"/>
      <c r="AE50" s="300"/>
      <c r="AF50" s="300"/>
      <c r="AG50" s="359"/>
      <c r="AH50" s="359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351"/>
      <c r="U51" s="351"/>
      <c r="V51" s="351"/>
      <c r="W51" s="351"/>
      <c r="X51" s="351"/>
      <c r="Y51" s="351"/>
      <c r="Z51" s="299"/>
      <c r="AA51" s="299"/>
      <c r="AB51" s="298"/>
      <c r="AC51" s="298"/>
      <c r="AD51" s="298"/>
      <c r="AE51" s="300"/>
      <c r="AF51" s="300"/>
      <c r="AG51" s="359"/>
      <c r="AH51" s="359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351"/>
      <c r="U52" s="351"/>
      <c r="V52" s="351"/>
      <c r="W52" s="351"/>
      <c r="X52" s="351"/>
      <c r="Y52" s="351"/>
      <c r="Z52" s="299"/>
      <c r="AA52" s="299"/>
      <c r="AB52" s="298"/>
      <c r="AC52" s="298"/>
      <c r="AD52" s="298"/>
      <c r="AE52" s="300"/>
      <c r="AF52" s="300"/>
      <c r="AG52" s="359"/>
      <c r="AH52" s="359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351"/>
      <c r="U53" s="351"/>
      <c r="V53" s="351"/>
      <c r="W53" s="351"/>
      <c r="X53" s="351"/>
      <c r="Y53" s="351"/>
      <c r="Z53" s="299"/>
      <c r="AA53" s="299"/>
      <c r="AB53" s="298"/>
      <c r="AC53" s="298"/>
      <c r="AD53" s="298"/>
      <c r="AE53" s="300"/>
      <c r="AF53" s="300"/>
      <c r="AG53" s="359"/>
      <c r="AH53" s="359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351"/>
      <c r="U54" s="351"/>
      <c r="V54" s="351"/>
      <c r="W54" s="351"/>
      <c r="X54" s="351"/>
      <c r="Y54" s="351"/>
      <c r="Z54" s="299"/>
      <c r="AA54" s="299"/>
      <c r="AB54" s="298"/>
      <c r="AC54" s="298"/>
      <c r="AD54" s="298"/>
      <c r="AE54" s="300"/>
      <c r="AF54" s="300"/>
      <c r="AG54" s="359"/>
      <c r="AH54" s="359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351"/>
      <c r="U55" s="351"/>
      <c r="V55" s="351"/>
      <c r="W55" s="351"/>
      <c r="X55" s="351"/>
      <c r="Y55" s="351"/>
      <c r="Z55" s="299"/>
      <c r="AA55" s="299"/>
      <c r="AB55" s="298"/>
      <c r="AC55" s="298"/>
      <c r="AD55" s="298"/>
      <c r="AE55" s="300"/>
      <c r="AF55" s="300"/>
      <c r="AG55" s="359"/>
      <c r="AH55" s="359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351"/>
      <c r="U56" s="351"/>
      <c r="V56" s="351"/>
      <c r="W56" s="351"/>
      <c r="X56" s="351"/>
      <c r="Y56" s="351"/>
      <c r="Z56" s="299"/>
      <c r="AA56" s="299"/>
      <c r="AB56" s="298"/>
      <c r="AC56" s="298"/>
      <c r="AD56" s="298"/>
      <c r="AE56" s="300"/>
      <c r="AF56" s="300"/>
      <c r="AG56" s="359"/>
      <c r="AH56" s="359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351"/>
      <c r="U57" s="351"/>
      <c r="V57" s="351"/>
      <c r="W57" s="351"/>
      <c r="X57" s="351"/>
      <c r="Y57" s="351"/>
      <c r="Z57" s="299"/>
      <c r="AA57" s="299"/>
      <c r="AB57" s="298"/>
      <c r="AC57" s="298"/>
      <c r="AD57" s="298"/>
      <c r="AE57" s="300"/>
      <c r="AF57" s="300"/>
      <c r="AG57" s="359"/>
      <c r="AH57" s="359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351"/>
      <c r="U58" s="351"/>
      <c r="V58" s="351"/>
      <c r="W58" s="351"/>
      <c r="X58" s="351"/>
      <c r="Y58" s="351"/>
      <c r="Z58" s="299"/>
      <c r="AA58" s="299"/>
      <c r="AB58" s="298"/>
      <c r="AC58" s="298"/>
      <c r="AD58" s="298"/>
      <c r="AE58" s="300"/>
      <c r="AF58" s="300"/>
      <c r="AG58" s="359"/>
      <c r="AH58" s="359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>
      <c r="A59" s="298"/>
      <c r="B59" s="309"/>
      <c r="C59" s="309"/>
      <c r="D59" s="309"/>
      <c r="E59" s="309"/>
      <c r="F59" s="309"/>
      <c r="G59" s="309"/>
      <c r="H59" s="309"/>
      <c r="I59" s="309"/>
      <c r="J59" s="309"/>
      <c r="K59" s="298"/>
      <c r="L59" s="298"/>
      <c r="M59" s="298"/>
      <c r="N59" s="309"/>
      <c r="O59" s="298"/>
      <c r="P59" s="298"/>
      <c r="Q59" s="298"/>
      <c r="R59" s="298"/>
      <c r="S59" s="298"/>
      <c r="T59" s="351"/>
      <c r="U59" s="351"/>
      <c r="V59" s="351"/>
      <c r="W59" s="351"/>
      <c r="X59" s="351"/>
      <c r="Y59" s="351"/>
      <c r="Z59" s="299"/>
      <c r="AA59" s="299"/>
      <c r="AB59" s="298"/>
      <c r="AC59" s="298"/>
      <c r="AD59" s="298"/>
      <c r="AE59" s="300"/>
      <c r="AF59" s="300"/>
      <c r="AG59" s="359"/>
      <c r="AH59" s="359"/>
      <c r="AI59" s="298"/>
      <c r="AJ59" s="298"/>
      <c r="AK59" s="298"/>
      <c r="AL59" s="298"/>
      <c r="AM59" s="298"/>
      <c r="AN59" s="298"/>
      <c r="AO59" s="298"/>
      <c r="AP59" s="298"/>
      <c r="AQ59" s="298"/>
    </row>
    <row r="60" spans="1:43" hidden="1" x14ac:dyDescent="0.2">
      <c r="A60" s="298"/>
      <c r="B60" s="309"/>
      <c r="C60" s="309"/>
      <c r="D60" s="309"/>
      <c r="E60" s="309"/>
      <c r="F60" s="309"/>
      <c r="G60" s="309"/>
      <c r="H60" s="309"/>
      <c r="I60" s="309"/>
      <c r="J60" s="309"/>
      <c r="K60" s="298"/>
      <c r="L60" s="298"/>
      <c r="M60" s="298"/>
      <c r="N60" s="309"/>
      <c r="O60" s="298"/>
      <c r="P60" s="298"/>
      <c r="Q60" s="298"/>
      <c r="R60" s="298"/>
      <c r="S60" s="298"/>
      <c r="T60" s="351"/>
      <c r="U60" s="351"/>
      <c r="V60" s="351"/>
      <c r="W60" s="351"/>
      <c r="X60" s="351"/>
      <c r="Y60" s="351"/>
      <c r="Z60" s="299"/>
      <c r="AA60" s="299"/>
      <c r="AB60" s="298"/>
      <c r="AC60" s="298"/>
      <c r="AD60" s="298"/>
      <c r="AE60" s="300"/>
      <c r="AF60" s="300"/>
      <c r="AG60" s="359"/>
      <c r="AH60" s="359"/>
      <c r="AI60" s="298"/>
      <c r="AJ60" s="298"/>
      <c r="AK60" s="298"/>
      <c r="AL60" s="298"/>
      <c r="AM60" s="298"/>
      <c r="AN60" s="298"/>
      <c r="AO60" s="298"/>
      <c r="AP60" s="298"/>
      <c r="AQ60" s="298"/>
    </row>
    <row r="61" spans="1:43" hidden="1" x14ac:dyDescent="0.2"/>
  </sheetData>
  <pageMargins left="0.31496062992125984" right="0.11811023622047245" top="0.39370078740157483" bottom="0.19685039370078741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5"/>
  <dimension ref="A1:AF103"/>
  <sheetViews>
    <sheetView workbookViewId="0">
      <selection activeCell="W14" sqref="W14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32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</row>
    <row r="2" spans="1:32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'01'!Q73</f>
        <v>-176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</row>
    <row r="3" spans="1:32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-176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</row>
    <row r="4" spans="1:32" ht="16.5" customHeight="1" thickTop="1" thickBot="1" x14ac:dyDescent="0.25">
      <c r="A4" t="s">
        <v>11</v>
      </c>
      <c r="B4" s="37" t="s">
        <v>58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v>168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</row>
    <row r="5" spans="1:32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bzw.0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</row>
    <row r="6" spans="1:32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-344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</row>
    <row r="7" spans="1:32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</row>
    <row r="8" spans="1:32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</row>
    <row r="9" spans="1:32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0</v>
      </c>
      <c r="H9" s="124">
        <f>TIME(INT(F9),(F9-INT(F9))*100,0)</f>
        <v>0.25</v>
      </c>
      <c r="I9" s="125">
        <f>ABS(P2)</f>
        <v>176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-7.333333333333333</v>
      </c>
      <c r="M9" s="110" t="e">
        <f>#REF!</f>
        <v>#REF!</v>
      </c>
      <c r="N9" s="112">
        <f>Q53</f>
        <v>0</v>
      </c>
      <c r="O9" s="111">
        <f>INT(I3/24)+TIME(INT(I3),(I3-INT(I3))*100,0)</f>
        <v>1.6666666666666667</v>
      </c>
      <c r="P9" s="1">
        <f>Q72</f>
        <v>-14.333333333333343</v>
      </c>
      <c r="Q9" s="47">
        <f>ABS(P2)</f>
        <v>176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</row>
    <row r="10" spans="1:32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0</v>
      </c>
      <c r="H10" s="99">
        <f>TIME(INT(F10),(F10-INT(F10))*100,0)</f>
        <v>0.375</v>
      </c>
      <c r="I10" s="100">
        <f>SIGN(P2)*(INT(I9/24)+TIME(INT(I9),(I9-INT(I9))*100,0))</f>
        <v>-7.333333333333333</v>
      </c>
      <c r="J10" s="101">
        <f>TIME(INT(M1),(M1-INT(M1))*100,0)</f>
        <v>0.83333333333333337</v>
      </c>
      <c r="K10" s="100">
        <f>ABS(K9)</f>
        <v>0</v>
      </c>
      <c r="L10" s="102">
        <f>ABS(L9)</f>
        <v>7.333333333333333</v>
      </c>
      <c r="M10" s="110" t="e">
        <f>#REF!</f>
        <v>#REF!</v>
      </c>
      <c r="N10" s="112">
        <f>Q54</f>
        <v>0</v>
      </c>
      <c r="O10" s="111">
        <f>ABS(P10)</f>
        <v>14.333333333333343</v>
      </c>
      <c r="P10" s="1">
        <f>IF(P9&gt;O9,O9,P9)</f>
        <v>-14.333333333333343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</row>
    <row r="11" spans="1:32" s="15" customFormat="1" ht="21" customHeight="1" thickTop="1" thickBot="1" x14ac:dyDescent="0.25">
      <c r="A11" s="15" t="s">
        <v>17</v>
      </c>
      <c r="B11" s="16">
        <v>45323</v>
      </c>
      <c r="C11" s="16">
        <v>45324</v>
      </c>
      <c r="D11" s="16">
        <v>45325</v>
      </c>
      <c r="E11" s="16">
        <v>45326</v>
      </c>
      <c r="F11" s="16">
        <v>45327</v>
      </c>
      <c r="G11" s="16">
        <v>45328</v>
      </c>
      <c r="H11" s="16">
        <v>45329</v>
      </c>
      <c r="I11" s="16">
        <v>45330</v>
      </c>
      <c r="J11" s="16">
        <v>45331</v>
      </c>
      <c r="K11" s="16">
        <v>45332</v>
      </c>
      <c r="L11" s="16">
        <v>45333</v>
      </c>
      <c r="M11" s="16">
        <v>45334</v>
      </c>
      <c r="N11" s="16">
        <v>45335</v>
      </c>
      <c r="O11" s="16">
        <v>45336</v>
      </c>
      <c r="P11" s="16">
        <v>45337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</row>
    <row r="12" spans="1:32" ht="16.149999999999999" customHeight="1" thickBot="1" x14ac:dyDescent="0.25">
      <c r="A12" s="6" t="s">
        <v>18</v>
      </c>
      <c r="B12" s="45">
        <f>B11</f>
        <v>45323</v>
      </c>
      <c r="C12" s="45">
        <f t="shared" ref="C12:P12" si="0">C11</f>
        <v>45324</v>
      </c>
      <c r="D12" s="45">
        <f t="shared" si="0"/>
        <v>45325</v>
      </c>
      <c r="E12" s="45">
        <f t="shared" si="0"/>
        <v>45326</v>
      </c>
      <c r="F12" s="45">
        <f t="shared" si="0"/>
        <v>45327</v>
      </c>
      <c r="G12" s="45">
        <f t="shared" si="0"/>
        <v>45328</v>
      </c>
      <c r="H12" s="45">
        <f t="shared" si="0"/>
        <v>45329</v>
      </c>
      <c r="I12" s="45">
        <f t="shared" si="0"/>
        <v>45330</v>
      </c>
      <c r="J12" s="45">
        <f t="shared" si="0"/>
        <v>45331</v>
      </c>
      <c r="K12" s="45">
        <f t="shared" si="0"/>
        <v>45332</v>
      </c>
      <c r="L12" s="45">
        <f t="shared" si="0"/>
        <v>45333</v>
      </c>
      <c r="M12" s="45">
        <f t="shared" si="0"/>
        <v>45334</v>
      </c>
      <c r="N12" s="45">
        <f t="shared" si="0"/>
        <v>45335</v>
      </c>
      <c r="O12" s="45">
        <f t="shared" si="0"/>
        <v>45336</v>
      </c>
      <c r="P12" s="45">
        <f t="shared" si="0"/>
        <v>45337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</row>
    <row r="13" spans="1:32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</row>
    <row r="14" spans="1:32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</row>
    <row r="15" spans="1:32" ht="16.149999999999999" customHeight="1" x14ac:dyDescent="0.2">
      <c r="A15" s="6" t="s">
        <v>21</v>
      </c>
      <c r="B15" s="68">
        <f>IF(AND(B19&gt;0,OR(LEFT(B16,1)="U",LEFT(B16,1)="A",LEFT(B16,1)="K",LEFT(B16,1)="D",LEFT(B16,3)="mKK")),$I$1,'02HO'!N6)</f>
        <v>0</v>
      </c>
      <c r="C15" s="68">
        <f>IF(AND(C19&gt;0,OR(LEFT(C16,1)="U",LEFT(C16,1)="A",LEFT(C16,1)="K",LEFT(C16,1)="D",LEFT(C16,3)="mKK")),$I$1,'02HO'!N7)</f>
        <v>0</v>
      </c>
      <c r="D15" s="68">
        <f>IF(AND(D19&gt;0,OR(LEFT(D16,1)="U",LEFT(D16,1)="A",LEFT(D16,1)="K",LEFT(D16,1)="D",LEFT(D16,3)="mKK")),$I$1,'02HO'!N8)</f>
        <v>0</v>
      </c>
      <c r="E15" s="68">
        <f>IF(AND(E19&gt;0,OR(LEFT(E16,1)="U",LEFT(E16,1)="A",LEFT(E16,1)="K",LEFT(E16,1)="D",LEFT(E16,3)="mKK")),$I$1,'02HO'!N9)</f>
        <v>0</v>
      </c>
      <c r="F15" s="68">
        <f>IF(AND(F19&gt;0,OR(LEFT(F16,1)="U",LEFT(F16,1)="A",LEFT(F16,1)="K",LEFT(F16,1)="D",LEFT(F16,3)="mKK")),$I$1,'02HO'!N10)</f>
        <v>0</v>
      </c>
      <c r="G15" s="68">
        <f>IF(AND(G19&gt;0,OR(LEFT(G16,1)="U",LEFT(G16,1)="A",LEFT(G16,1)="K",LEFT(G16,1)="D",LEFT(G16,3)="mKK")),$I$1,'02HO'!N11)</f>
        <v>0</v>
      </c>
      <c r="H15" s="68">
        <f>IF(AND(H19&gt;0,OR(LEFT(H16,1)="U",LEFT(H16,1)="A",LEFT(H16,1)="K",LEFT(H16,1)="D",LEFT(H16,3)="mKK")),$I$1,'02HO'!N12)</f>
        <v>0</v>
      </c>
      <c r="I15" s="68">
        <f>IF(AND(I19&gt;0,OR(LEFT(I16,1)="U",LEFT(I16,1)="A",LEFT(I16,1)="K",LEFT(I16,1)="D",LEFT(I16,3)="mKK")),$I$1,'02HO'!N13)</f>
        <v>0</v>
      </c>
      <c r="J15" s="68">
        <f>IF(AND(J19&gt;0,OR(LEFT(J16,1)="U",LEFT(J16,1)="A",LEFT(J16,1)="K",LEFT(J16,1)="D",LEFT(J16,3)="mKK")),$I$1,'02HO'!N14)</f>
        <v>0</v>
      </c>
      <c r="K15" s="68">
        <f>IF(AND(K19&gt;0,OR(LEFT(K16,1)="U",LEFT(K16,1)="A",LEFT(K16,1)="K",LEFT(K16,1)="D",LEFT(K16,3)="mKK")),$I$1,'02HO'!N15)</f>
        <v>0</v>
      </c>
      <c r="L15" s="68">
        <f>IF(AND(L19&gt;0,OR(LEFT(L16,1)="U",LEFT(L16,1)="A",LEFT(L16,1)="K",LEFT(L16,1)="D",LEFT(L16,3)="mKK")),$I$1,'02HO'!N16)</f>
        <v>0</v>
      </c>
      <c r="M15" s="68">
        <f>IF(AND(M19&gt;0,OR(LEFT(M16,1)="U",LEFT(M16,1)="A",LEFT(M16,1)="K",LEFT(M16,1)="D",LEFT(M16,3)="mKK")),$I$1,'02HO'!N17)</f>
        <v>0</v>
      </c>
      <c r="N15" s="68">
        <f>IF(AND(N19&gt;0,OR(LEFT(N16,1)="U",LEFT(N16,1)="A",LEFT(N16,1)="K",LEFT(N16,1)="D",LEFT(N16,3)="mKK")),$I$1,'02HO'!N18)</f>
        <v>0</v>
      </c>
      <c r="O15" s="68">
        <f>IF(AND(O19&gt;0,OR(LEFT(O16,1)="U",LEFT(O16,1)="A",LEFT(O16,1)="K",LEFT(O16,1)="D",LEFT(O16,3)="mKK")),$I$1,'02HO'!N19)</f>
        <v>0</v>
      </c>
      <c r="P15" s="68">
        <f>IF(AND(P19&gt;0,OR(LEFT(P16,1)="U",LEFT(P16,1)="A",LEFT(P16,1)="K",LEFT(P16,1)="D",LEFT(P16,3)="mKK")),$I$1,'02HO'!N20)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</row>
    <row r="16" spans="1:32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</row>
    <row r="17" spans="1:32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</row>
    <row r="18" spans="1:32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</row>
    <row r="19" spans="1:32" hidden="1" x14ac:dyDescent="0.2">
      <c r="A19" s="17" t="s">
        <v>26</v>
      </c>
      <c r="B19" s="18">
        <f t="shared" ref="B19:P19" si="1">IF(OR(WEEKDAY(B12)=7,WEEKDAY(B12)=1,B16="gF"),0,$I$1)</f>
        <v>8</v>
      </c>
      <c r="C19" s="18">
        <f t="shared" si="1"/>
        <v>8</v>
      </c>
      <c r="D19" s="18">
        <f t="shared" si="1"/>
        <v>0</v>
      </c>
      <c r="E19" s="18">
        <f t="shared" si="1"/>
        <v>0</v>
      </c>
      <c r="F19" s="18">
        <f t="shared" si="1"/>
        <v>8</v>
      </c>
      <c r="G19" s="18">
        <f t="shared" si="1"/>
        <v>8</v>
      </c>
      <c r="H19" s="18">
        <f t="shared" si="1"/>
        <v>8</v>
      </c>
      <c r="I19" s="18">
        <f t="shared" si="1"/>
        <v>8</v>
      </c>
      <c r="J19" s="18">
        <f t="shared" si="1"/>
        <v>8</v>
      </c>
      <c r="K19" s="18">
        <f t="shared" si="1"/>
        <v>0</v>
      </c>
      <c r="L19" s="18">
        <f t="shared" si="1"/>
        <v>0</v>
      </c>
      <c r="M19" s="18">
        <f t="shared" si="1"/>
        <v>8</v>
      </c>
      <c r="N19" s="18">
        <f t="shared" si="1"/>
        <v>8</v>
      </c>
      <c r="O19" s="18">
        <f t="shared" si="1"/>
        <v>8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</row>
    <row r="20" spans="1:32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</row>
    <row r="21" spans="1:32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</row>
    <row r="22" spans="1:32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</row>
    <row r="23" spans="1:32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</row>
    <row r="24" spans="1:32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</row>
    <row r="25" spans="1:32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</row>
    <row r="26" spans="1:32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</row>
    <row r="27" spans="1:32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</row>
    <row r="28" spans="1:32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</row>
    <row r="29" spans="1:32" hidden="1" x14ac:dyDescent="0.2">
      <c r="A29" s="17" t="s">
        <v>13</v>
      </c>
      <c r="B29" s="20">
        <f t="shared" ref="B29:P29" si="11">TIME(INT(B19),(B19-INT(B19))*100,0)</f>
        <v>0.33333333333333331</v>
      </c>
      <c r="C29" s="20">
        <f t="shared" si="11"/>
        <v>0.33333333333333331</v>
      </c>
      <c r="D29" s="20">
        <f t="shared" si="11"/>
        <v>0</v>
      </c>
      <c r="E29" s="20">
        <f t="shared" si="11"/>
        <v>0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0.33333333333333331</v>
      </c>
      <c r="I29" s="20">
        <f t="shared" si="11"/>
        <v>0.33333333333333331</v>
      </c>
      <c r="J29" s="20">
        <f t="shared" si="11"/>
        <v>0.33333333333333331</v>
      </c>
      <c r="K29" s="20">
        <f t="shared" si="11"/>
        <v>0</v>
      </c>
      <c r="L29" s="20">
        <f t="shared" si="11"/>
        <v>0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0.33333333333333331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</row>
    <row r="30" spans="1:32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2">C30+D29</f>
        <v>0.66666666666666663</v>
      </c>
      <c r="E30" s="22">
        <f t="shared" si="12"/>
        <v>0.66666666666666663</v>
      </c>
      <c r="F30" s="22">
        <f t="shared" si="12"/>
        <v>1</v>
      </c>
      <c r="G30" s="22">
        <f t="shared" si="12"/>
        <v>1.3333333333333333</v>
      </c>
      <c r="H30" s="22">
        <f t="shared" si="12"/>
        <v>1.6666666666666665</v>
      </c>
      <c r="I30" s="22">
        <f t="shared" si="12"/>
        <v>1.9999999999999998</v>
      </c>
      <c r="J30" s="22">
        <f t="shared" si="12"/>
        <v>2.333333333333333</v>
      </c>
      <c r="K30" s="22">
        <f t="shared" si="12"/>
        <v>2.333333333333333</v>
      </c>
      <c r="L30" s="22">
        <f t="shared" si="12"/>
        <v>2.333333333333333</v>
      </c>
      <c r="M30" s="22">
        <f t="shared" si="12"/>
        <v>2.6666666666666665</v>
      </c>
      <c r="N30" s="22">
        <f t="shared" si="12"/>
        <v>3</v>
      </c>
      <c r="O30" s="22">
        <f t="shared" si="12"/>
        <v>3.3333333333333335</v>
      </c>
      <c r="P30" s="66">
        <f t="shared" si="12"/>
        <v>3.666666666666667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</row>
    <row r="31" spans="1:32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</row>
    <row r="32" spans="1:32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</row>
    <row r="33" spans="1:32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</row>
    <row r="34" spans="1:32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</row>
    <row r="35" spans="1:32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</row>
    <row r="36" spans="1:32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</row>
    <row r="37" spans="1:32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</row>
    <row r="38" spans="1:32" s="24" customFormat="1" ht="14.25" hidden="1" thickTop="1" thickBot="1" x14ac:dyDescent="0.25">
      <c r="A38" s="23" t="s">
        <v>39</v>
      </c>
      <c r="B38" s="58">
        <f t="shared" ref="B38:P38" si="20">B36-B29</f>
        <v>-0.33333333333333331</v>
      </c>
      <c r="C38" s="22">
        <f t="shared" si="20"/>
        <v>-0.33333333333333331</v>
      </c>
      <c r="D38" s="22">
        <f t="shared" si="20"/>
        <v>0</v>
      </c>
      <c r="E38" s="22">
        <f t="shared" si="20"/>
        <v>0</v>
      </c>
      <c r="F38" s="22">
        <f t="shared" si="20"/>
        <v>-0.33333333333333331</v>
      </c>
      <c r="G38" s="22">
        <f t="shared" si="20"/>
        <v>-0.33333333333333331</v>
      </c>
      <c r="H38" s="22">
        <f t="shared" si="20"/>
        <v>-0.33333333333333331</v>
      </c>
      <c r="I38" s="22">
        <f t="shared" si="20"/>
        <v>-0.33333333333333331</v>
      </c>
      <c r="J38" s="22">
        <f t="shared" si="20"/>
        <v>-0.33333333333333331</v>
      </c>
      <c r="K38" s="22">
        <f t="shared" si="20"/>
        <v>0</v>
      </c>
      <c r="L38" s="22">
        <f t="shared" si="20"/>
        <v>0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-0.33333333333333331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</row>
    <row r="39" spans="1:32" s="24" customFormat="1" ht="14.25" thickTop="1" thickBot="1" x14ac:dyDescent="0.25">
      <c r="A39" s="24" t="s">
        <v>40</v>
      </c>
      <c r="B39" s="26">
        <f t="shared" ref="B39:P39" si="21">SIGN(B38)*(HOUR(ABS(B38))+MINUTE(ABS(B38))/100)</f>
        <v>-8</v>
      </c>
      <c r="C39" s="26">
        <f t="shared" si="21"/>
        <v>-8</v>
      </c>
      <c r="D39" s="26">
        <f t="shared" si="21"/>
        <v>0</v>
      </c>
      <c r="E39" s="26">
        <f t="shared" si="21"/>
        <v>0</v>
      </c>
      <c r="F39" s="26">
        <f t="shared" si="21"/>
        <v>-8</v>
      </c>
      <c r="G39" s="26">
        <f t="shared" si="21"/>
        <v>-8</v>
      </c>
      <c r="H39" s="26">
        <f t="shared" si="21"/>
        <v>-8</v>
      </c>
      <c r="I39" s="26">
        <f t="shared" si="21"/>
        <v>-8</v>
      </c>
      <c r="J39" s="26">
        <f t="shared" si="21"/>
        <v>-8</v>
      </c>
      <c r="K39" s="26">
        <f t="shared" si="21"/>
        <v>0</v>
      </c>
      <c r="L39" s="26">
        <f t="shared" si="21"/>
        <v>0</v>
      </c>
      <c r="M39" s="26">
        <f t="shared" si="21"/>
        <v>-8</v>
      </c>
      <c r="N39" s="26">
        <f t="shared" si="21"/>
        <v>-8</v>
      </c>
      <c r="O39" s="26">
        <f t="shared" si="21"/>
        <v>-8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</row>
    <row r="40" spans="1:32" s="24" customFormat="1" ht="13.5" hidden="1" thickTop="1" x14ac:dyDescent="0.2">
      <c r="A40" s="23" t="s">
        <v>41</v>
      </c>
      <c r="B40" s="58">
        <f>B38+I10</f>
        <v>-7.6666666666666661</v>
      </c>
      <c r="C40" s="22">
        <f t="shared" ref="C40:P40" si="22">C38+B40</f>
        <v>-7.9999999999999991</v>
      </c>
      <c r="D40" s="22">
        <f t="shared" si="22"/>
        <v>-7.9999999999999991</v>
      </c>
      <c r="E40" s="22">
        <f t="shared" si="22"/>
        <v>-7.9999999999999991</v>
      </c>
      <c r="F40" s="22">
        <f t="shared" si="22"/>
        <v>-8.3333333333333321</v>
      </c>
      <c r="G40" s="22">
        <f t="shared" si="22"/>
        <v>-8.6666666666666661</v>
      </c>
      <c r="H40" s="22">
        <f t="shared" si="22"/>
        <v>-9</v>
      </c>
      <c r="I40" s="22">
        <f t="shared" si="22"/>
        <v>-9.3333333333333339</v>
      </c>
      <c r="J40" s="22">
        <f t="shared" si="22"/>
        <v>-9.6666666666666679</v>
      </c>
      <c r="K40" s="22">
        <f t="shared" si="22"/>
        <v>-9.6666666666666679</v>
      </c>
      <c r="L40" s="22">
        <f t="shared" si="22"/>
        <v>-9.6666666666666679</v>
      </c>
      <c r="M40" s="22">
        <f t="shared" si="22"/>
        <v>-10.000000000000002</v>
      </c>
      <c r="N40" s="22">
        <f t="shared" si="22"/>
        <v>-10.333333333333336</v>
      </c>
      <c r="O40" s="22">
        <f t="shared" si="22"/>
        <v>-10.66666666666667</v>
      </c>
      <c r="P40" s="66">
        <f t="shared" si="22"/>
        <v>-11.000000000000004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</row>
    <row r="41" spans="1:32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-184</v>
      </c>
      <c r="C41" s="28">
        <f t="shared" si="23"/>
        <v>-192</v>
      </c>
      <c r="D41" s="28">
        <f t="shared" si="23"/>
        <v>-192</v>
      </c>
      <c r="E41" s="28">
        <f t="shared" si="23"/>
        <v>-192</v>
      </c>
      <c r="F41" s="28">
        <f t="shared" si="23"/>
        <v>-200</v>
      </c>
      <c r="G41" s="28">
        <f t="shared" si="23"/>
        <v>-208</v>
      </c>
      <c r="H41" s="28">
        <f t="shared" si="23"/>
        <v>-216</v>
      </c>
      <c r="I41" s="28">
        <f t="shared" si="23"/>
        <v>-224</v>
      </c>
      <c r="J41" s="28">
        <f t="shared" si="23"/>
        <v>-232</v>
      </c>
      <c r="K41" s="28">
        <f t="shared" si="23"/>
        <v>-232</v>
      </c>
      <c r="L41" s="28">
        <f t="shared" si="23"/>
        <v>-232</v>
      </c>
      <c r="M41" s="28">
        <f t="shared" si="23"/>
        <v>-240</v>
      </c>
      <c r="N41" s="28">
        <f t="shared" si="23"/>
        <v>-248</v>
      </c>
      <c r="O41" s="28">
        <f t="shared" si="23"/>
        <v>-256</v>
      </c>
      <c r="P41" s="28">
        <f t="shared" si="23"/>
        <v>-264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</row>
    <row r="42" spans="1:32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</row>
    <row r="43" spans="1:32" s="15" customFormat="1" ht="16.149999999999999" customHeight="1" thickBot="1" x14ac:dyDescent="0.25">
      <c r="A43" s="15" t="s">
        <v>17</v>
      </c>
      <c r="B43" s="16">
        <v>45338</v>
      </c>
      <c r="C43" s="16">
        <v>45339</v>
      </c>
      <c r="D43" s="16">
        <v>45340</v>
      </c>
      <c r="E43" s="16">
        <v>45341</v>
      </c>
      <c r="F43" s="16">
        <v>45342</v>
      </c>
      <c r="G43" s="16">
        <v>45343</v>
      </c>
      <c r="H43" s="16">
        <v>45344</v>
      </c>
      <c r="I43" s="16">
        <v>45345</v>
      </c>
      <c r="J43" s="16">
        <v>45346</v>
      </c>
      <c r="K43" s="16">
        <v>45347</v>
      </c>
      <c r="L43" s="16">
        <v>45348</v>
      </c>
      <c r="M43" s="16">
        <v>45349</v>
      </c>
      <c r="N43" s="16">
        <v>45350</v>
      </c>
      <c r="O43" s="16">
        <v>45351</v>
      </c>
      <c r="P43" s="16" t="s">
        <v>106</v>
      </c>
      <c r="Q43" s="16" t="s">
        <v>106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</row>
    <row r="44" spans="1:32" ht="16.149999999999999" customHeight="1" thickBot="1" x14ac:dyDescent="0.25">
      <c r="A44" s="6" t="s">
        <v>18</v>
      </c>
      <c r="B44" s="45">
        <f t="shared" ref="B44:Q44" si="25">B43</f>
        <v>45338</v>
      </c>
      <c r="C44" s="45">
        <f t="shared" si="25"/>
        <v>45339</v>
      </c>
      <c r="D44" s="45">
        <f t="shared" si="25"/>
        <v>45340</v>
      </c>
      <c r="E44" s="45">
        <f t="shared" si="25"/>
        <v>45341</v>
      </c>
      <c r="F44" s="45">
        <f t="shared" si="25"/>
        <v>45342</v>
      </c>
      <c r="G44" s="45">
        <f t="shared" si="25"/>
        <v>45343</v>
      </c>
      <c r="H44" s="45">
        <f t="shared" si="25"/>
        <v>45344</v>
      </c>
      <c r="I44" s="45">
        <f t="shared" si="25"/>
        <v>45345</v>
      </c>
      <c r="J44" s="45">
        <f t="shared" si="25"/>
        <v>45346</v>
      </c>
      <c r="K44" s="45">
        <f t="shared" si="25"/>
        <v>45347</v>
      </c>
      <c r="L44" s="45">
        <f t="shared" si="25"/>
        <v>45348</v>
      </c>
      <c r="M44" s="45">
        <f t="shared" si="25"/>
        <v>45349</v>
      </c>
      <c r="N44" s="45">
        <f t="shared" si="25"/>
        <v>45350</v>
      </c>
      <c r="O44" s="45">
        <f t="shared" si="25"/>
        <v>45351</v>
      </c>
      <c r="P44" s="45" t="str">
        <f t="shared" si="25"/>
        <v/>
      </c>
      <c r="Q44" s="45" t="str">
        <f t="shared" si="25"/>
        <v/>
      </c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</row>
    <row r="45" spans="1:32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</row>
    <row r="46" spans="1:32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</row>
    <row r="47" spans="1:32" ht="16.149999999999999" customHeight="1" x14ac:dyDescent="0.2">
      <c r="A47" s="6" t="s">
        <v>21</v>
      </c>
      <c r="B47" s="68">
        <f>IF(AND(B51&gt;0,OR(LEFT(B48,1)="U",LEFT(B48,1)="A",LEFT(B48,1)="K",LEFT(B48,1)="D",LEFT(B48,3)="mKK")),$I$1,'02HO'!N21)</f>
        <v>0</v>
      </c>
      <c r="C47" s="68">
        <f>IF(AND(C51&gt;0,OR(LEFT(C48,1)="U",LEFT(C48,1)="A",LEFT(C48,1)="K",LEFT(C48,1)="D",LEFT(C48,3)="mKK")),$I$1,'02HO'!N22)</f>
        <v>0</v>
      </c>
      <c r="D47" s="68">
        <f>IF(AND(D51&gt;0,OR(LEFT(D48,1)="U",LEFT(D48,1)="A",LEFT(D48,1)="K",LEFT(D48,1)="D",LEFT(D48,3)="mKK")),$I$1,'02HO'!N23)</f>
        <v>0</v>
      </c>
      <c r="E47" s="68">
        <f>IF(AND(E51&gt;0,OR(LEFT(E48,1)="U",LEFT(E48,1)="A",LEFT(E48,1)="K",LEFT(E48,1)="D",LEFT(E48,3)="mKK")),$I$1,'02HO'!N24)</f>
        <v>0</v>
      </c>
      <c r="F47" s="68">
        <f>IF(AND(F51&gt;0,OR(LEFT(F48,1)="U",LEFT(F48,1)="A",LEFT(F48,1)="K",LEFT(F48,1)="D",LEFT(F48,3)="mKK")),$I$1,'02HO'!N25)</f>
        <v>0</v>
      </c>
      <c r="G47" s="68">
        <f>IF(AND(G51&gt;0,OR(LEFT(G48,1)="U",LEFT(G48,1)="A",LEFT(G48,1)="K",LEFT(G48,1)="D",LEFT(G48,3)="mKK")),$I$1,'02HO'!N26)</f>
        <v>0</v>
      </c>
      <c r="H47" s="68">
        <f>IF(AND(H51&gt;0,OR(LEFT(H48,1)="U",LEFT(H48,1)="A",LEFT(H48,1)="K",LEFT(H48,1)="D",LEFT(H48,3)="mKK")),$I$1,'02HO'!N27)</f>
        <v>0</v>
      </c>
      <c r="I47" s="68">
        <f>IF(AND(I51&gt;0,OR(LEFT(I48,1)="U",LEFT(I48,1)="A",LEFT(I48,1)="K",LEFT(I48,1)="D",LEFT(I48,3)="mKK")),$I$1,'02HO'!N28)</f>
        <v>0</v>
      </c>
      <c r="J47" s="68">
        <f>IF(AND(J51&gt;0,OR(LEFT(J48,1)="U",LEFT(J48,1)="A",LEFT(J48,1)="K",LEFT(J48,1)="D",LEFT(J48,3)="mKK")),$I$1,'02HO'!N29)</f>
        <v>0</v>
      </c>
      <c r="K47" s="68">
        <f>IF(AND(K51&gt;0,OR(LEFT(K48,1)="U",LEFT(K48,1)="A",LEFT(K48,1)="K",LEFT(K48,1)="D",LEFT(K48,3)="mKK")),$I$1,'02HO'!N30)</f>
        <v>0</v>
      </c>
      <c r="L47" s="68">
        <f>IF(AND(L51&gt;0,OR(LEFT(L48,1)="U",LEFT(L48,1)="A",LEFT(L48,1)="K",LEFT(L48,1)="D",LEFT(L48,3)="mKK")),$I$1,'02HO'!N31)</f>
        <v>0</v>
      </c>
      <c r="M47" s="68">
        <f>IF(AND(M51&gt;0,OR(LEFT(M48,1)="U",LEFT(M48,1)="A",LEFT(M48,1)="K",LEFT(M48,1)="D",LEFT(M48,3)="mKK")),$I$1,'02HO'!N32)</f>
        <v>0</v>
      </c>
      <c r="N47" s="68">
        <f>IF(AND(N51&gt;0,OR(LEFT(N48,1)="U",LEFT(N48,1)="A",LEFT(N48,1)="K",LEFT(N48,1)="D",LEFT(N48,3)="mKK")),$I$1,'02HO'!N33)</f>
        <v>0</v>
      </c>
      <c r="O47" s="68">
        <f>IF(AND(O51&gt;0,OR(LEFT(O48,1)="U",LEFT(O48,1)="A",LEFT(O48,1)="K",LEFT(O48,1)="D",LEFT(O48,3)="mKK")),$I$1,'02HO'!N34)</f>
        <v>0</v>
      </c>
      <c r="P47" s="68"/>
      <c r="Q47" s="68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</row>
    <row r="48" spans="1:32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</row>
    <row r="49" spans="1:32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</row>
    <row r="50" spans="1:32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</row>
    <row r="51" spans="1:32" ht="13.5" hidden="1" thickBot="1" x14ac:dyDescent="0.25">
      <c r="A51" s="17" t="s">
        <v>26</v>
      </c>
      <c r="B51" s="18">
        <f t="shared" ref="B51:N51" si="26">IF(OR(WEEKDAY(B44)=7,WEEKDAY(B44)=1,B48="gF"),0,$I$1)</f>
        <v>8</v>
      </c>
      <c r="C51" s="18">
        <f t="shared" si="26"/>
        <v>0</v>
      </c>
      <c r="D51" s="18">
        <f t="shared" si="26"/>
        <v>0</v>
      </c>
      <c r="E51" s="18">
        <f t="shared" si="26"/>
        <v>8</v>
      </c>
      <c r="F51" s="18">
        <f t="shared" si="26"/>
        <v>8</v>
      </c>
      <c r="G51" s="18">
        <f t="shared" si="26"/>
        <v>8</v>
      </c>
      <c r="H51" s="18">
        <f t="shared" si="26"/>
        <v>8</v>
      </c>
      <c r="I51" s="18">
        <f t="shared" si="26"/>
        <v>8</v>
      </c>
      <c r="J51" s="18">
        <f t="shared" si="26"/>
        <v>0</v>
      </c>
      <c r="K51" s="18">
        <f t="shared" si="26"/>
        <v>0</v>
      </c>
      <c r="L51" s="18">
        <f t="shared" si="26"/>
        <v>8</v>
      </c>
      <c r="M51" s="18">
        <f t="shared" si="26"/>
        <v>8</v>
      </c>
      <c r="N51" s="18">
        <f t="shared" si="26"/>
        <v>8</v>
      </c>
      <c r="O51" s="18">
        <f>IF(O44&lt;&gt;"",IF(OR(WEEKDAY(O44)=7,WEEKDAY(O44)=1,O48="gF"),0,$I$1),0)</f>
        <v>8</v>
      </c>
      <c r="P51" s="18"/>
      <c r="Q51" s="18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</row>
    <row r="52" spans="1:32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O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/>
      <c r="Q52" s="71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</row>
    <row r="53" spans="1:32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O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/>
      <c r="Q53" s="67"/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</row>
    <row r="54" spans="1:32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O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/>
      <c r="Q54" s="67"/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</row>
    <row r="55" spans="1:32" ht="16.149999999999999" hidden="1" customHeight="1" x14ac:dyDescent="0.2">
      <c r="A55" s="17" t="s">
        <v>19</v>
      </c>
      <c r="B55" s="20">
        <f t="shared" ref="B55:O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/>
      <c r="Q55" s="20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</row>
    <row r="56" spans="1:32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O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/>
      <c r="Q56" s="5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</row>
    <row r="57" spans="1:32" ht="16.149999999999999" hidden="1" customHeight="1" x14ac:dyDescent="0.2">
      <c r="A57" s="17" t="s">
        <v>20</v>
      </c>
      <c r="B57" s="20">
        <f t="shared" ref="B57:O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/>
      <c r="Q57" s="20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</row>
    <row r="58" spans="1:32" ht="16.149999999999999" hidden="1" customHeight="1" x14ac:dyDescent="0.2">
      <c r="A58" s="17" t="s">
        <v>30</v>
      </c>
      <c r="B58" s="56">
        <f t="shared" ref="B58:O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/>
      <c r="Q58" s="5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</row>
    <row r="59" spans="1:32" ht="16.149999999999999" hidden="1" customHeight="1" x14ac:dyDescent="0.2">
      <c r="A59" s="17" t="s">
        <v>21</v>
      </c>
      <c r="B59" s="20">
        <f t="shared" ref="B59:O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/>
      <c r="Q59" s="20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</row>
    <row r="60" spans="1:32" ht="16.149999999999999" hidden="1" customHeight="1" x14ac:dyDescent="0.2">
      <c r="A60" s="17" t="s">
        <v>31</v>
      </c>
      <c r="B60" s="20">
        <f t="shared" ref="B60:O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/>
      <c r="Q60" s="20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</row>
    <row r="61" spans="1:32" ht="13.5" hidden="1" thickBot="1" x14ac:dyDescent="0.25">
      <c r="A61" s="17" t="s">
        <v>13</v>
      </c>
      <c r="B61" s="20">
        <f t="shared" ref="B61:O61" si="36">TIME(INT(B51),(B51-INT(B51))*100,0)</f>
        <v>0.33333333333333331</v>
      </c>
      <c r="C61" s="20">
        <f t="shared" si="36"/>
        <v>0</v>
      </c>
      <c r="D61" s="20">
        <f t="shared" si="36"/>
        <v>0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0.33333333333333331</v>
      </c>
      <c r="H61" s="20">
        <f t="shared" si="36"/>
        <v>0.33333333333333331</v>
      </c>
      <c r="I61" s="20">
        <f t="shared" si="36"/>
        <v>0.33333333333333331</v>
      </c>
      <c r="J61" s="20">
        <f t="shared" si="36"/>
        <v>0</v>
      </c>
      <c r="K61" s="20">
        <f t="shared" si="36"/>
        <v>0</v>
      </c>
      <c r="L61" s="20">
        <f t="shared" si="36"/>
        <v>0.33333333333333331</v>
      </c>
      <c r="M61" s="20">
        <f t="shared" si="36"/>
        <v>0.33333333333333331</v>
      </c>
      <c r="N61" s="20">
        <f t="shared" si="36"/>
        <v>0.33333333333333331</v>
      </c>
      <c r="O61" s="20">
        <f t="shared" si="36"/>
        <v>0.33333333333333331</v>
      </c>
      <c r="P61" s="20"/>
      <c r="Q61" s="20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</row>
    <row r="62" spans="1:32" ht="15" hidden="1" customHeight="1" x14ac:dyDescent="0.2">
      <c r="A62" s="17" t="s">
        <v>32</v>
      </c>
      <c r="B62" s="66">
        <f>B61+P30</f>
        <v>4</v>
      </c>
      <c r="C62" s="22">
        <f t="shared" ref="C62:O62" si="37">B62+C61</f>
        <v>4</v>
      </c>
      <c r="D62" s="22">
        <f t="shared" si="37"/>
        <v>4</v>
      </c>
      <c r="E62" s="22">
        <f t="shared" si="37"/>
        <v>4.333333333333333</v>
      </c>
      <c r="F62" s="22">
        <f t="shared" si="37"/>
        <v>4.6666666666666661</v>
      </c>
      <c r="G62" s="22">
        <f t="shared" si="37"/>
        <v>4.9999999999999991</v>
      </c>
      <c r="H62" s="22">
        <f t="shared" si="37"/>
        <v>5.3333333333333321</v>
      </c>
      <c r="I62" s="22">
        <f t="shared" si="37"/>
        <v>5.6666666666666652</v>
      </c>
      <c r="J62" s="22">
        <f t="shared" si="37"/>
        <v>5.6666666666666652</v>
      </c>
      <c r="K62" s="22">
        <f t="shared" si="37"/>
        <v>5.6666666666666652</v>
      </c>
      <c r="L62" s="22">
        <f t="shared" si="37"/>
        <v>5.9999999999999982</v>
      </c>
      <c r="M62" s="22">
        <f t="shared" si="37"/>
        <v>6.3333333333333313</v>
      </c>
      <c r="N62" s="22">
        <f t="shared" si="37"/>
        <v>6.6666666666666643</v>
      </c>
      <c r="O62" s="22">
        <f t="shared" si="37"/>
        <v>6.9999999999999973</v>
      </c>
      <c r="P62" s="22"/>
      <c r="Q62" s="58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</row>
    <row r="63" spans="1:32" s="24" customFormat="1" ht="15" hidden="1" customHeight="1" x14ac:dyDescent="0.2">
      <c r="A63" s="23" t="s">
        <v>33</v>
      </c>
      <c r="B63" s="22">
        <f t="shared" ref="B63:O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/>
      <c r="Q63" s="22"/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</row>
    <row r="64" spans="1:32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/>
      <c r="Q64" s="74"/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</row>
    <row r="65" spans="1:32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/>
      <c r="Q65" s="75"/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</row>
    <row r="66" spans="1:32" ht="16.149999999999999" hidden="1" customHeight="1" thickTop="1" x14ac:dyDescent="0.2">
      <c r="A66" s="17" t="s">
        <v>36</v>
      </c>
      <c r="B66" s="76">
        <f t="shared" ref="B66:O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/>
      <c r="Q66" s="76"/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</row>
    <row r="67" spans="1:32" ht="14.25" hidden="1" customHeight="1" x14ac:dyDescent="0.2">
      <c r="A67" s="17" t="s">
        <v>37</v>
      </c>
      <c r="B67" s="22">
        <f t="shared" ref="B67:O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/>
      <c r="Q67" s="22"/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</row>
    <row r="68" spans="1:32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/>
      <c r="Q68" s="57"/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</row>
    <row r="69" spans="1:32" ht="14.25" customHeight="1" thickTop="1" thickBot="1" x14ac:dyDescent="0.25">
      <c r="A69" s="6" t="s">
        <v>37</v>
      </c>
      <c r="B69" s="25">
        <f t="shared" ref="B69:O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/>
      <c r="Q69" s="25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</row>
    <row r="70" spans="1:32" s="24" customFormat="1" ht="14.25" hidden="1" thickTop="1" thickBot="1" x14ac:dyDescent="0.25">
      <c r="A70" s="23" t="s">
        <v>39</v>
      </c>
      <c r="B70" s="22">
        <f t="shared" ref="B70:O70" si="45">B68-B61</f>
        <v>-0.33333333333333331</v>
      </c>
      <c r="C70" s="22">
        <f t="shared" si="45"/>
        <v>0</v>
      </c>
      <c r="D70" s="22">
        <f t="shared" si="45"/>
        <v>0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-0.33333333333333331</v>
      </c>
      <c r="H70" s="22">
        <f t="shared" si="45"/>
        <v>-0.33333333333333331</v>
      </c>
      <c r="I70" s="22">
        <f t="shared" si="45"/>
        <v>-0.33333333333333331</v>
      </c>
      <c r="J70" s="22">
        <f t="shared" si="45"/>
        <v>0</v>
      </c>
      <c r="K70" s="22">
        <f t="shared" si="45"/>
        <v>0</v>
      </c>
      <c r="L70" s="22">
        <f t="shared" si="45"/>
        <v>-0.33333333333333331</v>
      </c>
      <c r="M70" s="22">
        <f t="shared" si="45"/>
        <v>-0.33333333333333331</v>
      </c>
      <c r="N70" s="22">
        <f t="shared" si="45"/>
        <v>-0.33333333333333331</v>
      </c>
      <c r="O70" s="22">
        <f t="shared" si="45"/>
        <v>-0.33333333333333331</v>
      </c>
      <c r="P70" s="22"/>
      <c r="Q70" s="22"/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</row>
    <row r="71" spans="1:32" s="24" customFormat="1" ht="14.25" thickTop="1" thickBot="1" x14ac:dyDescent="0.25">
      <c r="A71" s="24" t="s">
        <v>40</v>
      </c>
      <c r="B71" s="26">
        <f t="shared" ref="B71:O71" si="46">SIGN(B70)*(HOUR(ABS(B70))+MINUTE(ABS(B70))/100)</f>
        <v>-8</v>
      </c>
      <c r="C71" s="26">
        <f t="shared" si="46"/>
        <v>0</v>
      </c>
      <c r="D71" s="26">
        <f t="shared" si="46"/>
        <v>0</v>
      </c>
      <c r="E71" s="26">
        <f t="shared" si="46"/>
        <v>-8</v>
      </c>
      <c r="F71" s="26">
        <f t="shared" si="46"/>
        <v>-8</v>
      </c>
      <c r="G71" s="26">
        <f t="shared" si="46"/>
        <v>-8</v>
      </c>
      <c r="H71" s="26">
        <f t="shared" si="46"/>
        <v>-8</v>
      </c>
      <c r="I71" s="26">
        <f t="shared" si="46"/>
        <v>-8</v>
      </c>
      <c r="J71" s="26">
        <f t="shared" si="46"/>
        <v>0</v>
      </c>
      <c r="K71" s="26">
        <f t="shared" si="46"/>
        <v>0</v>
      </c>
      <c r="L71" s="26">
        <f t="shared" si="46"/>
        <v>-8</v>
      </c>
      <c r="M71" s="26">
        <f t="shared" si="46"/>
        <v>-8</v>
      </c>
      <c r="N71" s="26">
        <f t="shared" si="46"/>
        <v>-8</v>
      </c>
      <c r="O71" s="26">
        <f t="shared" si="46"/>
        <v>-8</v>
      </c>
      <c r="P71" s="27"/>
      <c r="Q71" s="27"/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</row>
    <row r="72" spans="1:32" s="24" customFormat="1" ht="13.5" hidden="1" thickTop="1" x14ac:dyDescent="0.2">
      <c r="A72" s="23" t="s">
        <v>41</v>
      </c>
      <c r="B72" s="58">
        <f>B70+P40</f>
        <v>-11.333333333333337</v>
      </c>
      <c r="C72" s="22">
        <f t="shared" ref="C72:P72" si="47">C70+B72</f>
        <v>-11.333333333333337</v>
      </c>
      <c r="D72" s="22">
        <f t="shared" si="47"/>
        <v>-11.333333333333337</v>
      </c>
      <c r="E72" s="22">
        <f t="shared" si="47"/>
        <v>-11.666666666666671</v>
      </c>
      <c r="F72" s="22">
        <f t="shared" si="47"/>
        <v>-12.000000000000005</v>
      </c>
      <c r="G72" s="22">
        <f t="shared" si="47"/>
        <v>-12.333333333333339</v>
      </c>
      <c r="H72" s="22">
        <f t="shared" si="47"/>
        <v>-12.666666666666673</v>
      </c>
      <c r="I72" s="22">
        <f t="shared" si="47"/>
        <v>-13.000000000000007</v>
      </c>
      <c r="J72" s="22">
        <f t="shared" si="47"/>
        <v>-13.000000000000007</v>
      </c>
      <c r="K72" s="22">
        <f t="shared" si="47"/>
        <v>-13.000000000000007</v>
      </c>
      <c r="L72" s="22">
        <f t="shared" si="47"/>
        <v>-13.333333333333341</v>
      </c>
      <c r="M72" s="22">
        <f t="shared" si="47"/>
        <v>-13.666666666666675</v>
      </c>
      <c r="N72" s="22">
        <f t="shared" si="47"/>
        <v>-14.000000000000009</v>
      </c>
      <c r="O72" s="22">
        <f t="shared" si="47"/>
        <v>-14.333333333333343</v>
      </c>
      <c r="P72" s="22">
        <f t="shared" si="47"/>
        <v>-14.333333333333343</v>
      </c>
      <c r="Q72" s="66">
        <f>Q70+P72</f>
        <v>-14.333333333333343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</row>
    <row r="73" spans="1:32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-272</v>
      </c>
      <c r="C73" s="28">
        <f t="shared" si="48"/>
        <v>-272</v>
      </c>
      <c r="D73" s="28">
        <f t="shared" si="48"/>
        <v>-272</v>
      </c>
      <c r="E73" s="28">
        <f t="shared" si="48"/>
        <v>-280</v>
      </c>
      <c r="F73" s="28">
        <f t="shared" si="48"/>
        <v>-288</v>
      </c>
      <c r="G73" s="28">
        <f t="shared" si="48"/>
        <v>-296</v>
      </c>
      <c r="H73" s="28">
        <f t="shared" si="48"/>
        <v>-304</v>
      </c>
      <c r="I73" s="28">
        <f t="shared" si="48"/>
        <v>-312</v>
      </c>
      <c r="J73" s="28">
        <f t="shared" si="48"/>
        <v>-312</v>
      </c>
      <c r="K73" s="28">
        <f t="shared" si="48"/>
        <v>-312</v>
      </c>
      <c r="L73" s="28">
        <f t="shared" si="48"/>
        <v>-320</v>
      </c>
      <c r="M73" s="28">
        <f t="shared" si="48"/>
        <v>-328</v>
      </c>
      <c r="N73" s="28">
        <f t="shared" si="48"/>
        <v>-336</v>
      </c>
      <c r="O73" s="28">
        <f t="shared" si="48"/>
        <v>-344</v>
      </c>
      <c r="P73" s="28">
        <f t="shared" si="48"/>
        <v>-344</v>
      </c>
      <c r="Q73" s="28">
        <f t="shared" si="48"/>
        <v>-344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</row>
    <row r="74" spans="1:32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</row>
    <row r="75" spans="1:32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</row>
    <row r="76" spans="1:32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</row>
    <row r="77" spans="1:32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</row>
    <row r="78" spans="1:32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</row>
    <row r="79" spans="1:32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</row>
    <row r="80" spans="1:32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</row>
    <row r="81" spans="1:32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</row>
    <row r="82" spans="1:32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</row>
    <row r="83" spans="1:32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</row>
    <row r="84" spans="1:32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</row>
    <row r="85" spans="1:32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</row>
    <row r="86" spans="1:32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</row>
    <row r="87" spans="1:32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</row>
    <row r="88" spans="1:32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</row>
    <row r="89" spans="1:32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</row>
    <row r="90" spans="1:32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</row>
    <row r="91" spans="1:32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</row>
    <row r="92" spans="1:32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</row>
    <row r="93" spans="1:32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</row>
    <row r="94" spans="1:32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</row>
    <row r="95" spans="1:32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</row>
    <row r="96" spans="1:32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</row>
    <row r="97" spans="1:32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</row>
    <row r="98" spans="1:32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</row>
    <row r="99" spans="1:32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</row>
    <row r="100" spans="1:32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</row>
    <row r="101" spans="1:32" x14ac:dyDescent="0.2">
      <c r="A101" s="346"/>
      <c r="B101" s="349"/>
      <c r="C101" s="349"/>
      <c r="D101" s="349"/>
      <c r="E101" s="349"/>
      <c r="F101" s="349"/>
      <c r="G101" s="349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</row>
    <row r="102" spans="1:32" x14ac:dyDescent="0.2">
      <c r="A102" s="346"/>
      <c r="B102" s="349"/>
      <c r="C102" s="349"/>
      <c r="D102" s="349"/>
      <c r="E102" s="349"/>
      <c r="F102" s="349"/>
      <c r="G102" s="349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</row>
    <row r="103" spans="1:32" x14ac:dyDescent="0.2">
      <c r="A103" s="346"/>
      <c r="B103" s="349"/>
      <c r="C103" s="349"/>
      <c r="D103" s="349"/>
      <c r="E103" s="349"/>
      <c r="F103" s="349"/>
      <c r="G103" s="349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  <c r="AF103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R79"/>
  <sheetViews>
    <sheetView workbookViewId="0">
      <selection activeCell="B11" sqref="B11:P11"/>
    </sheetView>
  </sheetViews>
  <sheetFormatPr baseColWidth="10" defaultColWidth="11.28515625" defaultRowHeight="12.75" x14ac:dyDescent="0.2"/>
  <cols>
    <col min="1" max="1" width="12.28515625" style="6" customWidth="1"/>
    <col min="2" max="2" width="8" style="5" customWidth="1"/>
    <col min="3" max="3" width="8.28515625" style="5" customWidth="1"/>
    <col min="4" max="17" width="8" style="5" customWidth="1"/>
    <col min="18" max="18" width="0" style="6" hidden="1" customWidth="1"/>
    <col min="19" max="16384" width="11.28515625" style="6"/>
  </cols>
  <sheetData>
    <row r="1" spans="1:17" ht="16.149999999999999" customHeight="1" x14ac:dyDescent="0.2">
      <c r="A1" s="135" t="s">
        <v>82</v>
      </c>
      <c r="B1" s="2"/>
      <c r="C1" s="2"/>
      <c r="D1" s="2"/>
      <c r="E1" s="2"/>
      <c r="F1" s="3"/>
      <c r="H1" s="4" t="s">
        <v>0</v>
      </c>
      <c r="I1" s="64">
        <f>'01'!I1</f>
        <v>8</v>
      </c>
      <c r="J1" s="13"/>
      <c r="K1" s="4" t="s">
        <v>81</v>
      </c>
      <c r="L1" s="65">
        <f>'01'!L1</f>
        <v>7</v>
      </c>
      <c r="M1" s="65">
        <f>'01'!M1</f>
        <v>20</v>
      </c>
      <c r="N1" s="5" t="s">
        <v>1</v>
      </c>
      <c r="O1" s="48" t="s">
        <v>2</v>
      </c>
      <c r="P1" s="77"/>
      <c r="Q1" s="78"/>
    </row>
    <row r="2" spans="1:17" ht="16.149999999999999" customHeight="1" thickBot="1" x14ac:dyDescent="0.25">
      <c r="A2" s="7" t="s">
        <v>3</v>
      </c>
      <c r="B2" s="32" t="str">
        <f>'01'!B2</f>
        <v>Musterfirma</v>
      </c>
      <c r="C2" s="34"/>
      <c r="D2" s="35"/>
      <c r="E2" s="2"/>
      <c r="F2" s="2"/>
      <c r="H2" s="4" t="s">
        <v>4</v>
      </c>
      <c r="I2" s="64">
        <f>'01'!I2</f>
        <v>10</v>
      </c>
      <c r="J2" s="2"/>
      <c r="K2" s="41" t="s">
        <v>5</v>
      </c>
      <c r="L2" s="69">
        <f>'01'!L2</f>
        <v>0.3</v>
      </c>
      <c r="N2" s="8"/>
      <c r="O2" s="43" t="s">
        <v>6</v>
      </c>
      <c r="P2" s="54">
        <f>'01'!Q73</f>
        <v>-176</v>
      </c>
      <c r="Q2" s="5" t="str">
        <f>IF(Q9-INT(Q9)&gt;0.59,"Eing.fehler","")</f>
        <v/>
      </c>
    </row>
    <row r="3" spans="1:17" ht="16.149999999999999" customHeight="1" thickBot="1" x14ac:dyDescent="0.25">
      <c r="A3" s="7" t="s">
        <v>7</v>
      </c>
      <c r="B3" s="33" t="str">
        <f>'01'!B3</f>
        <v xml:space="preserve">Max </v>
      </c>
      <c r="C3" s="34"/>
      <c r="D3" s="36"/>
      <c r="E3" s="2"/>
      <c r="F3" s="2"/>
      <c r="H3" s="4" t="s">
        <v>8</v>
      </c>
      <c r="I3" s="121">
        <v>20</v>
      </c>
      <c r="J3" s="3"/>
      <c r="K3" s="41" t="s">
        <v>9</v>
      </c>
      <c r="L3" s="69">
        <f>'01'!L3</f>
        <v>0.45</v>
      </c>
      <c r="N3" s="8"/>
      <c r="O3" s="43" t="s">
        <v>10</v>
      </c>
      <c r="P3" s="10">
        <f>SIGN(L9)*(DAY(L10)*24+HOUR(L10)+MINUTE(L10)/100)</f>
        <v>-176</v>
      </c>
    </row>
    <row r="4" spans="1:17" ht="16.149999999999999" customHeight="1" thickTop="1" thickBot="1" x14ac:dyDescent="0.25">
      <c r="A4" t="s">
        <v>11</v>
      </c>
      <c r="B4" s="37" t="s">
        <v>58</v>
      </c>
      <c r="C4"/>
      <c r="D4" s="38" t="str">
        <f>"" &amp;P4 &amp; " Arbeitsstunden"</f>
        <v>168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168</v>
      </c>
    </row>
    <row r="5" spans="1:17" ht="15.75" customHeight="1" thickBot="1" x14ac:dyDescent="0.25">
      <c r="A5" s="7" t="s">
        <v>15</v>
      </c>
      <c r="B5" s="40">
        <f>'01'!B5</f>
        <v>2024</v>
      </c>
      <c r="C5" s="15"/>
      <c r="D5" s="38" t="str">
        <f>"bzw." &amp; G10 &amp; " Arbeitstage"</f>
        <v>bzw.21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</row>
    <row r="6" spans="1:17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SIGN(P10)*(DAY(O10)*24+HOUR(O10)+MINUTE(O10)/100)</f>
        <v>-344</v>
      </c>
      <c r="Q6" s="6"/>
    </row>
    <row r="7" spans="1:17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</row>
    <row r="8" spans="1:17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</row>
    <row r="9" spans="1:17" ht="16.149999999999999" hidden="1" customHeight="1" thickTop="1" x14ac:dyDescent="0.2">
      <c r="A9" s="12" t="s">
        <v>14</v>
      </c>
      <c r="B9" s="39">
        <f>DATE(B5,2,1)</f>
        <v>45323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20.999999999999993</v>
      </c>
      <c r="H9" s="124">
        <f>TIME(INT(F9),(F9-INT(F9))*100,0)</f>
        <v>0.25</v>
      </c>
      <c r="I9" s="128">
        <f>ABS(P2)</f>
        <v>176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-7.333333333333333</v>
      </c>
      <c r="M9" s="110" t="e">
        <f>#REF!</f>
        <v>#REF!</v>
      </c>
      <c r="N9" s="112" t="e">
        <f>Q53</f>
        <v>#REF!</v>
      </c>
      <c r="O9" s="111">
        <f>INT(I3/24)+TIME(INT(I3),(I3-INT(I3))*100,0)</f>
        <v>0.83333333333333337</v>
      </c>
      <c r="P9" s="1">
        <f>Q72</f>
        <v>-14.333333333333343</v>
      </c>
      <c r="Q9" s="47">
        <f>ABS(P2)</f>
        <v>176</v>
      </c>
    </row>
    <row r="10" spans="1:17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21</v>
      </c>
      <c r="H10" s="99">
        <f>TIME(INT(F10),(F10-INT(F10))*100,0)</f>
        <v>0.375</v>
      </c>
      <c r="I10" s="100">
        <f>SIGN(P2)*(INT(I9/24)+TIME(INT(I9),(I9-INT(I9))*100,0))</f>
        <v>-7.333333333333333</v>
      </c>
      <c r="J10" s="101">
        <f>TIME(INT(M1),(M1-INT(M1))*100,0)</f>
        <v>0.83333333333333337</v>
      </c>
      <c r="K10" s="100">
        <f>ABS(K9)</f>
        <v>0</v>
      </c>
      <c r="L10" s="102">
        <f>ABS(L9)</f>
        <v>7.333333333333333</v>
      </c>
      <c r="M10" s="110" t="e">
        <f>#REF!</f>
        <v>#REF!</v>
      </c>
      <c r="N10" s="112" t="e">
        <f>Q54</f>
        <v>#REF!</v>
      </c>
      <c r="O10" s="111">
        <f>ABS(P10)</f>
        <v>14.333333333333343</v>
      </c>
      <c r="P10" s="1">
        <f>IF(P9&gt;O9,O9,P9)</f>
        <v>-14.333333333333343</v>
      </c>
    </row>
    <row r="11" spans="1:17" s="15" customFormat="1" ht="21" customHeight="1" thickTop="1" thickBot="1" x14ac:dyDescent="0.25">
      <c r="A11" s="15" t="s">
        <v>17</v>
      </c>
      <c r="B11" s="16">
        <f t="shared" ref="B11:P11" si="0">$B$9+COLUMN(B13)-2</f>
        <v>45323</v>
      </c>
      <c r="C11" s="16">
        <f t="shared" si="0"/>
        <v>45324</v>
      </c>
      <c r="D11" s="16">
        <f t="shared" si="0"/>
        <v>45325</v>
      </c>
      <c r="E11" s="16">
        <f t="shared" si="0"/>
        <v>45326</v>
      </c>
      <c r="F11" s="16">
        <f t="shared" si="0"/>
        <v>45327</v>
      </c>
      <c r="G11" s="16">
        <f t="shared" si="0"/>
        <v>45328</v>
      </c>
      <c r="H11" s="16">
        <f t="shared" si="0"/>
        <v>45329</v>
      </c>
      <c r="I11" s="16">
        <f t="shared" si="0"/>
        <v>45330</v>
      </c>
      <c r="J11" s="16">
        <f t="shared" si="0"/>
        <v>45331</v>
      </c>
      <c r="K11" s="16">
        <f t="shared" si="0"/>
        <v>45332</v>
      </c>
      <c r="L11" s="16">
        <f t="shared" si="0"/>
        <v>45333</v>
      </c>
      <c r="M11" s="16">
        <f t="shared" si="0"/>
        <v>45334</v>
      </c>
      <c r="N11" s="16">
        <f t="shared" si="0"/>
        <v>45335</v>
      </c>
      <c r="O11" s="16">
        <f t="shared" si="0"/>
        <v>45336</v>
      </c>
      <c r="P11" s="16">
        <f t="shared" si="0"/>
        <v>45337</v>
      </c>
      <c r="Q11" s="2"/>
    </row>
    <row r="12" spans="1:17" ht="16.149999999999999" customHeight="1" thickBot="1" x14ac:dyDescent="0.25">
      <c r="A12" s="6" t="s">
        <v>18</v>
      </c>
      <c r="B12" s="45">
        <f>B11</f>
        <v>45323</v>
      </c>
      <c r="C12" s="45">
        <f t="shared" ref="C12:P12" si="1">C11</f>
        <v>45324</v>
      </c>
      <c r="D12" s="45">
        <f t="shared" si="1"/>
        <v>45325</v>
      </c>
      <c r="E12" s="45">
        <f t="shared" si="1"/>
        <v>45326</v>
      </c>
      <c r="F12" s="45">
        <f t="shared" si="1"/>
        <v>45327</v>
      </c>
      <c r="G12" s="45">
        <f t="shared" si="1"/>
        <v>45328</v>
      </c>
      <c r="H12" s="45">
        <f t="shared" si="1"/>
        <v>45329</v>
      </c>
      <c r="I12" s="45">
        <f t="shared" si="1"/>
        <v>45330</v>
      </c>
      <c r="J12" s="45">
        <f t="shared" si="1"/>
        <v>45331</v>
      </c>
      <c r="K12" s="45">
        <f t="shared" si="1"/>
        <v>45332</v>
      </c>
      <c r="L12" s="45">
        <f t="shared" si="1"/>
        <v>45333</v>
      </c>
      <c r="M12" s="45">
        <f t="shared" si="1"/>
        <v>45334</v>
      </c>
      <c r="N12" s="45">
        <f t="shared" si="1"/>
        <v>45335</v>
      </c>
      <c r="O12" s="45">
        <f t="shared" si="1"/>
        <v>45336</v>
      </c>
      <c r="P12" s="45">
        <f t="shared" si="1"/>
        <v>45337</v>
      </c>
      <c r="Q12" s="2"/>
    </row>
    <row r="13" spans="1:17" ht="16.149999999999999" customHeight="1" x14ac:dyDescent="0.2">
      <c r="A13" s="6" t="s">
        <v>19</v>
      </c>
      <c r="B13" s="29"/>
      <c r="C13" s="29"/>
      <c r="D13" s="29">
        <v>7.2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6"/>
    </row>
    <row r="14" spans="1:17" ht="16.149999999999999" customHeight="1" x14ac:dyDescent="0.2">
      <c r="A14" s="6" t="s">
        <v>20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"/>
    </row>
    <row r="15" spans="1:17" ht="16.149999999999999" customHeight="1" x14ac:dyDescent="0.2">
      <c r="A15" s="6" t="s">
        <v>21</v>
      </c>
      <c r="B15" s="68">
        <f t="shared" ref="B15:P15" si="2">IF(AND(B19&gt;0,OR(LEFT(B16,1)="U",LEFT(B16,1)="A",LEFT(B16,1)="K",LEFT(B16,1)="D",LEFT(B16,3)="mKK")),$I$1,0)</f>
        <v>0</v>
      </c>
      <c r="C15" s="68">
        <f t="shared" si="2"/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8">
        <f t="shared" si="2"/>
        <v>0</v>
      </c>
      <c r="N15" s="68">
        <v>0</v>
      </c>
      <c r="O15" s="68">
        <f t="shared" si="2"/>
        <v>0</v>
      </c>
      <c r="P15" s="68">
        <f t="shared" si="2"/>
        <v>0</v>
      </c>
      <c r="Q15" s="2"/>
    </row>
    <row r="16" spans="1:17" ht="16.149999999999999" customHeight="1" x14ac:dyDescent="0.2">
      <c r="A16" s="6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"/>
    </row>
    <row r="17" spans="1:17" ht="16.149999999999999" customHeight="1" x14ac:dyDescent="0.2">
      <c r="A17" s="6" t="s">
        <v>24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7" ht="16.149999999999999" customHeight="1" x14ac:dyDescent="0.2">
      <c r="A18" s="6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7" hidden="1" x14ac:dyDescent="0.2">
      <c r="A19" s="17" t="s">
        <v>26</v>
      </c>
      <c r="B19" s="18">
        <f t="shared" ref="B19:P19" si="3">IF(OR(WEEKDAY(B12)=7,WEEKDAY(B12)=1,B16="gF"),0,$I$1)</f>
        <v>8</v>
      </c>
      <c r="C19" s="18">
        <f t="shared" si="3"/>
        <v>8</v>
      </c>
      <c r="D19" s="18">
        <f t="shared" si="3"/>
        <v>0</v>
      </c>
      <c r="E19" s="18">
        <f t="shared" si="3"/>
        <v>0</v>
      </c>
      <c r="F19" s="18">
        <f t="shared" si="3"/>
        <v>8</v>
      </c>
      <c r="G19" s="18">
        <f t="shared" si="3"/>
        <v>8</v>
      </c>
      <c r="H19" s="18">
        <f t="shared" si="3"/>
        <v>8</v>
      </c>
      <c r="I19" s="18">
        <f t="shared" si="3"/>
        <v>8</v>
      </c>
      <c r="J19" s="18">
        <f t="shared" si="3"/>
        <v>8</v>
      </c>
      <c r="K19" s="18">
        <f t="shared" si="3"/>
        <v>0</v>
      </c>
      <c r="L19" s="18">
        <f t="shared" si="3"/>
        <v>0</v>
      </c>
      <c r="M19" s="18">
        <f t="shared" si="3"/>
        <v>8</v>
      </c>
      <c r="N19" s="18">
        <f t="shared" si="3"/>
        <v>8</v>
      </c>
      <c r="O19" s="18">
        <f t="shared" si="3"/>
        <v>8</v>
      </c>
      <c r="P19" s="18">
        <f t="shared" si="3"/>
        <v>8</v>
      </c>
      <c r="Q19" s="2"/>
    </row>
    <row r="20" spans="1:17" hidden="1" x14ac:dyDescent="0.2">
      <c r="A20" s="17" t="s">
        <v>27</v>
      </c>
      <c r="B20" s="71">
        <f>IF(B13-INT(B13)&gt;0.59,1,IF(B14-INT(B14)&gt;0.59,1,IF(B15-INT(B15)&gt;0.59,1,IF(B17-INT(B17)&gt;0.59,1,IF(B18-INT(B18)&gt;0.59,1,IF(B33-INT(B33)&gt;0.59,1,0))))))</f>
        <v>0</v>
      </c>
      <c r="C20" s="71">
        <f t="shared" ref="C20:P20" si="4">IF(C13-INT(C13)&gt;0.59,1,IF(C14-INT(C14)&gt;0.59,1,IF(C15-INT(C15)&gt;0.59,1,IF(C17-INT(C17)&gt;0.59,1,IF(C18-INT(C18)&gt;0.59,1,IF(C33-INT(C33)&gt;0.59,1,0))))))</f>
        <v>0</v>
      </c>
      <c r="D20" s="71">
        <f t="shared" si="4"/>
        <v>0</v>
      </c>
      <c r="E20" s="71">
        <f t="shared" si="4"/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2"/>
    </row>
    <row r="21" spans="1:17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5">IF(LEFT(C16,1)="U",B21-1,B21)</f>
        <v>#REF!</v>
      </c>
      <c r="D21" s="2" t="e">
        <f t="shared" si="5"/>
        <v>#REF!</v>
      </c>
      <c r="E21" s="2" t="e">
        <f t="shared" si="5"/>
        <v>#REF!</v>
      </c>
      <c r="F21" s="2" t="e">
        <f t="shared" si="5"/>
        <v>#REF!</v>
      </c>
      <c r="G21" s="2" t="e">
        <f t="shared" si="5"/>
        <v>#REF!</v>
      </c>
      <c r="H21" s="2" t="e">
        <f t="shared" si="5"/>
        <v>#REF!</v>
      </c>
      <c r="I21" s="2" t="e">
        <f t="shared" si="5"/>
        <v>#REF!</v>
      </c>
      <c r="J21" s="2" t="e">
        <f t="shared" si="5"/>
        <v>#REF!</v>
      </c>
      <c r="K21" s="2" t="e">
        <f t="shared" si="5"/>
        <v>#REF!</v>
      </c>
      <c r="L21" s="2" t="e">
        <f t="shared" si="5"/>
        <v>#REF!</v>
      </c>
      <c r="M21" s="2" t="e">
        <f t="shared" si="5"/>
        <v>#REF!</v>
      </c>
      <c r="N21" s="2" t="e">
        <f t="shared" si="5"/>
        <v>#REF!</v>
      </c>
      <c r="O21" s="2" t="e">
        <f t="shared" si="5"/>
        <v>#REF!</v>
      </c>
      <c r="P21" s="67" t="e">
        <f t="shared" si="5"/>
        <v>#REF!</v>
      </c>
      <c r="Q21"/>
    </row>
    <row r="22" spans="1:17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6">IF(LEFT(C16,2)="AT",B22-1,B22)</f>
        <v>#REF!</v>
      </c>
      <c r="D22" s="2" t="e">
        <f t="shared" si="6"/>
        <v>#REF!</v>
      </c>
      <c r="E22" s="2" t="e">
        <f t="shared" si="6"/>
        <v>#REF!</v>
      </c>
      <c r="F22" s="2" t="e">
        <f t="shared" si="6"/>
        <v>#REF!</v>
      </c>
      <c r="G22" s="2" t="e">
        <f t="shared" si="6"/>
        <v>#REF!</v>
      </c>
      <c r="H22" s="2" t="e">
        <f t="shared" si="6"/>
        <v>#REF!</v>
      </c>
      <c r="I22" s="2" t="e">
        <f t="shared" si="6"/>
        <v>#REF!</v>
      </c>
      <c r="J22" s="2" t="e">
        <f t="shared" si="6"/>
        <v>#REF!</v>
      </c>
      <c r="K22" s="2" t="e">
        <f t="shared" si="6"/>
        <v>#REF!</v>
      </c>
      <c r="L22" s="2" t="e">
        <f t="shared" si="6"/>
        <v>#REF!</v>
      </c>
      <c r="M22" s="2" t="e">
        <f t="shared" si="6"/>
        <v>#REF!</v>
      </c>
      <c r="N22" s="2" t="e">
        <f t="shared" si="6"/>
        <v>#REF!</v>
      </c>
      <c r="O22" s="2" t="e">
        <f t="shared" si="6"/>
        <v>#REF!</v>
      </c>
      <c r="P22" s="67" t="e">
        <f t="shared" si="6"/>
        <v>#REF!</v>
      </c>
      <c r="Q22"/>
    </row>
    <row r="23" spans="1:17" ht="16.149999999999999" hidden="1" customHeight="1" x14ac:dyDescent="0.2">
      <c r="A23" s="17" t="s">
        <v>19</v>
      </c>
      <c r="B23" s="20">
        <f t="shared" ref="B23:P23" si="7">TIME(INT(B13),(B13-INT(B13))*100,0)</f>
        <v>0</v>
      </c>
      <c r="C23" s="20">
        <f t="shared" si="7"/>
        <v>0</v>
      </c>
      <c r="D23" s="20">
        <f t="shared" si="7"/>
        <v>0.30555555555555552</v>
      </c>
      <c r="E23" s="20">
        <f t="shared" si="7"/>
        <v>0</v>
      </c>
      <c r="F23" s="21">
        <f t="shared" si="7"/>
        <v>0</v>
      </c>
      <c r="G23" s="20">
        <f t="shared" si="7"/>
        <v>0</v>
      </c>
      <c r="H23" s="20">
        <f t="shared" si="7"/>
        <v>0</v>
      </c>
      <c r="I23" s="20">
        <f t="shared" si="7"/>
        <v>0</v>
      </c>
      <c r="J23" s="20">
        <f t="shared" si="7"/>
        <v>0</v>
      </c>
      <c r="K23" s="20">
        <f t="shared" si="7"/>
        <v>0</v>
      </c>
      <c r="L23" s="20">
        <f t="shared" si="7"/>
        <v>0</v>
      </c>
      <c r="M23" s="20">
        <f t="shared" si="7"/>
        <v>0</v>
      </c>
      <c r="N23" s="20">
        <f t="shared" si="7"/>
        <v>0</v>
      </c>
      <c r="O23" s="20">
        <f t="shared" si="7"/>
        <v>0</v>
      </c>
      <c r="P23" s="20">
        <f t="shared" si="7"/>
        <v>0</v>
      </c>
      <c r="Q23" s="2"/>
    </row>
    <row r="24" spans="1:17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8">IF(AND(D23&gt;0,D23&lt;$J$9),$J$9,D23)</f>
        <v>0.30555555555555552</v>
      </c>
      <c r="E24" s="56">
        <f t="shared" si="8"/>
        <v>0</v>
      </c>
      <c r="F24" s="56">
        <f t="shared" si="8"/>
        <v>0</v>
      </c>
      <c r="G24" s="56">
        <f t="shared" si="8"/>
        <v>0</v>
      </c>
      <c r="H24" s="56">
        <f t="shared" si="8"/>
        <v>0</v>
      </c>
      <c r="I24" s="56">
        <f t="shared" si="8"/>
        <v>0</v>
      </c>
      <c r="J24" s="56">
        <f t="shared" si="8"/>
        <v>0</v>
      </c>
      <c r="K24" s="56">
        <f t="shared" si="8"/>
        <v>0</v>
      </c>
      <c r="L24" s="56">
        <f t="shared" si="8"/>
        <v>0</v>
      </c>
      <c r="M24" s="56">
        <f t="shared" si="8"/>
        <v>0</v>
      </c>
      <c r="N24" s="56">
        <f t="shared" si="8"/>
        <v>0</v>
      </c>
      <c r="O24" s="56">
        <f t="shared" si="8"/>
        <v>0</v>
      </c>
      <c r="P24" s="56">
        <f t="shared" si="8"/>
        <v>0</v>
      </c>
      <c r="Q24" s="2"/>
    </row>
    <row r="25" spans="1:17" ht="16.149999999999999" hidden="1" customHeight="1" x14ac:dyDescent="0.2">
      <c r="A25" s="17" t="s">
        <v>20</v>
      </c>
      <c r="B25" s="20">
        <f t="shared" ref="B25:P25" si="9">IF(LEFT(B16,1)="K",B23,TIME(INT(B14),(B14-INT(B14))*100,0))</f>
        <v>0</v>
      </c>
      <c r="C25" s="20">
        <f t="shared" si="9"/>
        <v>0</v>
      </c>
      <c r="D25" s="20">
        <f t="shared" si="9"/>
        <v>0</v>
      </c>
      <c r="E25" s="20">
        <f t="shared" si="9"/>
        <v>0</v>
      </c>
      <c r="F25" s="20">
        <f t="shared" si="9"/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0">
        <f t="shared" si="9"/>
        <v>0</v>
      </c>
      <c r="L25" s="20">
        <f t="shared" si="9"/>
        <v>0</v>
      </c>
      <c r="M25" s="20">
        <f t="shared" si="9"/>
        <v>0</v>
      </c>
      <c r="N25" s="20">
        <f t="shared" si="9"/>
        <v>0</v>
      </c>
      <c r="O25" s="20">
        <f t="shared" si="9"/>
        <v>0</v>
      </c>
      <c r="P25" s="20">
        <f t="shared" si="9"/>
        <v>0</v>
      </c>
      <c r="Q25" s="2"/>
    </row>
    <row r="26" spans="1:17" ht="16.149999999999999" hidden="1" customHeight="1" x14ac:dyDescent="0.2">
      <c r="A26" s="17" t="s">
        <v>30</v>
      </c>
      <c r="B26" s="56">
        <f t="shared" ref="B26:P26" si="10">IF(B25&gt;$J$10,$J$10,B25)</f>
        <v>0</v>
      </c>
      <c r="C26" s="56">
        <f t="shared" si="10"/>
        <v>0</v>
      </c>
      <c r="D26" s="56">
        <f t="shared" si="10"/>
        <v>0</v>
      </c>
      <c r="E26" s="56">
        <f t="shared" si="10"/>
        <v>0</v>
      </c>
      <c r="F26" s="56">
        <f t="shared" si="10"/>
        <v>0</v>
      </c>
      <c r="G26" s="56">
        <f t="shared" si="10"/>
        <v>0</v>
      </c>
      <c r="H26" s="56">
        <f t="shared" si="10"/>
        <v>0</v>
      </c>
      <c r="I26" s="56">
        <f t="shared" si="10"/>
        <v>0</v>
      </c>
      <c r="J26" s="56">
        <f t="shared" si="10"/>
        <v>0</v>
      </c>
      <c r="K26" s="56">
        <f t="shared" si="10"/>
        <v>0</v>
      </c>
      <c r="L26" s="56">
        <f t="shared" si="10"/>
        <v>0</v>
      </c>
      <c r="M26" s="56">
        <f t="shared" si="10"/>
        <v>0</v>
      </c>
      <c r="N26" s="56">
        <f t="shared" si="10"/>
        <v>0</v>
      </c>
      <c r="O26" s="56">
        <f t="shared" si="10"/>
        <v>0</v>
      </c>
      <c r="P26" s="56">
        <f t="shared" si="10"/>
        <v>0</v>
      </c>
      <c r="Q26" s="2"/>
    </row>
    <row r="27" spans="1:17" ht="16.149999999999999" hidden="1" customHeight="1" x14ac:dyDescent="0.2">
      <c r="A27" s="17" t="s">
        <v>21</v>
      </c>
      <c r="B27" s="20">
        <f t="shared" ref="B27:P27" si="11">TIME(INT(B15),(B15-INT(B15))*100,0)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1">
        <f t="shared" si="11"/>
        <v>0</v>
      </c>
      <c r="G27" s="20">
        <f t="shared" si="11"/>
        <v>0</v>
      </c>
      <c r="H27" s="20">
        <f t="shared" si="11"/>
        <v>0</v>
      </c>
      <c r="I27" s="20">
        <f t="shared" si="11"/>
        <v>0</v>
      </c>
      <c r="J27" s="20">
        <f t="shared" si="11"/>
        <v>0</v>
      </c>
      <c r="K27" s="20">
        <f t="shared" si="11"/>
        <v>0</v>
      </c>
      <c r="L27" s="20">
        <f t="shared" si="11"/>
        <v>0</v>
      </c>
      <c r="M27" s="20">
        <f t="shared" si="11"/>
        <v>0</v>
      </c>
      <c r="N27" s="20">
        <f t="shared" si="11"/>
        <v>0</v>
      </c>
      <c r="O27" s="20">
        <f t="shared" si="11"/>
        <v>0</v>
      </c>
      <c r="P27" s="20">
        <f t="shared" si="11"/>
        <v>0</v>
      </c>
      <c r="Q27" s="2"/>
    </row>
    <row r="28" spans="1:17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2">TIME(INT(E17),(E17-INT(E17))*100,0)+TIME(INT(E18),(E18-INT(E18))*100,0)</f>
        <v>0</v>
      </c>
      <c r="F28" s="20">
        <f t="shared" si="12"/>
        <v>0</v>
      </c>
      <c r="G28" s="20">
        <f t="shared" si="12"/>
        <v>0</v>
      </c>
      <c r="H28" s="20">
        <f t="shared" si="12"/>
        <v>0</v>
      </c>
      <c r="I28" s="20">
        <f t="shared" si="12"/>
        <v>0</v>
      </c>
      <c r="J28" s="20">
        <f t="shared" si="12"/>
        <v>0</v>
      </c>
      <c r="K28" s="20">
        <f t="shared" si="12"/>
        <v>0</v>
      </c>
      <c r="L28" s="20">
        <f t="shared" si="12"/>
        <v>0</v>
      </c>
      <c r="M28" s="20">
        <f t="shared" si="12"/>
        <v>0</v>
      </c>
      <c r="N28" s="20">
        <f t="shared" si="12"/>
        <v>0</v>
      </c>
      <c r="O28" s="20">
        <f t="shared" si="12"/>
        <v>0</v>
      </c>
      <c r="P28" s="20">
        <f t="shared" si="12"/>
        <v>0</v>
      </c>
    </row>
    <row r="29" spans="1:17" hidden="1" x14ac:dyDescent="0.2">
      <c r="A29" s="17" t="s">
        <v>59</v>
      </c>
      <c r="B29" s="20">
        <f t="shared" ref="B29:P29" si="13">TIME(INT(B19),(B19-INT(B19))*100,0)</f>
        <v>0.33333333333333331</v>
      </c>
      <c r="C29" s="20">
        <f t="shared" si="13"/>
        <v>0.33333333333333331</v>
      </c>
      <c r="D29" s="20">
        <f t="shared" si="13"/>
        <v>0</v>
      </c>
      <c r="E29" s="20">
        <f t="shared" si="13"/>
        <v>0</v>
      </c>
      <c r="F29" s="21">
        <f t="shared" si="13"/>
        <v>0.33333333333333331</v>
      </c>
      <c r="G29" s="20">
        <f t="shared" si="13"/>
        <v>0.33333333333333331</v>
      </c>
      <c r="H29" s="20">
        <f t="shared" si="13"/>
        <v>0.33333333333333331</v>
      </c>
      <c r="I29" s="20">
        <f t="shared" si="13"/>
        <v>0.33333333333333331</v>
      </c>
      <c r="J29" s="20">
        <f t="shared" si="13"/>
        <v>0.33333333333333331</v>
      </c>
      <c r="K29" s="20">
        <f t="shared" si="13"/>
        <v>0</v>
      </c>
      <c r="L29" s="20">
        <f t="shared" si="13"/>
        <v>0</v>
      </c>
      <c r="M29" s="20">
        <f t="shared" si="13"/>
        <v>0.33333333333333331</v>
      </c>
      <c r="N29" s="20">
        <f t="shared" si="13"/>
        <v>0.33333333333333331</v>
      </c>
      <c r="O29" s="20">
        <f t="shared" si="13"/>
        <v>0.33333333333333331</v>
      </c>
      <c r="P29" s="20">
        <f t="shared" si="13"/>
        <v>0.33333333333333331</v>
      </c>
      <c r="Q29" s="2"/>
    </row>
    <row r="30" spans="1:17" ht="15" hidden="1" customHeight="1" x14ac:dyDescent="0.2">
      <c r="A30" s="17" t="s">
        <v>32</v>
      </c>
      <c r="B30" s="22">
        <f>B29</f>
        <v>0.33333333333333331</v>
      </c>
      <c r="C30" s="22">
        <f>B30+C29</f>
        <v>0.66666666666666663</v>
      </c>
      <c r="D30" s="22">
        <f t="shared" ref="D30:P30" si="14">C30+D29</f>
        <v>0.66666666666666663</v>
      </c>
      <c r="E30" s="22">
        <f t="shared" si="14"/>
        <v>0.66666666666666663</v>
      </c>
      <c r="F30" s="22">
        <f t="shared" si="14"/>
        <v>1</v>
      </c>
      <c r="G30" s="22">
        <f t="shared" si="14"/>
        <v>1.3333333333333333</v>
      </c>
      <c r="H30" s="22">
        <f t="shared" si="14"/>
        <v>1.6666666666666665</v>
      </c>
      <c r="I30" s="22">
        <f t="shared" si="14"/>
        <v>1.9999999999999998</v>
      </c>
      <c r="J30" s="22">
        <f t="shared" si="14"/>
        <v>2.333333333333333</v>
      </c>
      <c r="K30" s="22">
        <f t="shared" si="14"/>
        <v>2.333333333333333</v>
      </c>
      <c r="L30" s="22">
        <f t="shared" si="14"/>
        <v>2.333333333333333</v>
      </c>
      <c r="M30" s="22">
        <f t="shared" si="14"/>
        <v>2.6666666666666665</v>
      </c>
      <c r="N30" s="22">
        <f t="shared" si="14"/>
        <v>3</v>
      </c>
      <c r="O30" s="22">
        <f t="shared" si="14"/>
        <v>3.3333333333333335</v>
      </c>
      <c r="P30" s="66">
        <f t="shared" si="14"/>
        <v>3.666666666666667</v>
      </c>
      <c r="Q30" s="2"/>
    </row>
    <row r="31" spans="1:17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-0.30555555555555552</v>
      </c>
      <c r="E31" s="22">
        <f t="shared" ref="E31:P31" si="15">E26-E24</f>
        <v>0</v>
      </c>
      <c r="F31" s="22">
        <f t="shared" si="15"/>
        <v>0</v>
      </c>
      <c r="G31" s="22">
        <f t="shared" si="15"/>
        <v>0</v>
      </c>
      <c r="H31" s="22">
        <f t="shared" si="15"/>
        <v>0</v>
      </c>
      <c r="I31" s="22">
        <f t="shared" si="15"/>
        <v>0</v>
      </c>
      <c r="J31" s="22">
        <f t="shared" si="15"/>
        <v>0</v>
      </c>
      <c r="K31" s="22">
        <f t="shared" si="15"/>
        <v>0</v>
      </c>
      <c r="L31" s="22">
        <f t="shared" si="15"/>
        <v>0</v>
      </c>
      <c r="M31" s="22">
        <f t="shared" si="15"/>
        <v>0</v>
      </c>
      <c r="N31" s="22">
        <f t="shared" si="15"/>
        <v>0</v>
      </c>
      <c r="O31" s="22">
        <f t="shared" si="15"/>
        <v>0</v>
      </c>
      <c r="P31" s="22">
        <f t="shared" si="15"/>
        <v>0</v>
      </c>
      <c r="Q31" s="2"/>
    </row>
    <row r="32" spans="1:17" ht="16.149999999999999" hidden="1" customHeight="1" x14ac:dyDescent="0.2">
      <c r="A32" s="17" t="s">
        <v>34</v>
      </c>
      <c r="B32" s="74">
        <f t="shared" ref="B32:P32" si="16">IF(B28&gt;=$D$10,B28,IF(B31-$D$9&gt;$H$10,$D$10,IF(B28&gt;=$D$9,B28,IF(B31&gt;$H$9,$D$9,B28))))</f>
        <v>0</v>
      </c>
      <c r="C32" s="74">
        <f t="shared" si="16"/>
        <v>0</v>
      </c>
      <c r="D32" s="74">
        <f t="shared" si="16"/>
        <v>0</v>
      </c>
      <c r="E32" s="74">
        <f t="shared" si="16"/>
        <v>0</v>
      </c>
      <c r="F32" s="74">
        <f t="shared" si="16"/>
        <v>0</v>
      </c>
      <c r="G32" s="74">
        <f t="shared" si="16"/>
        <v>0</v>
      </c>
      <c r="H32" s="74">
        <f t="shared" si="16"/>
        <v>0</v>
      </c>
      <c r="I32" s="74">
        <f t="shared" si="16"/>
        <v>0</v>
      </c>
      <c r="J32" s="74">
        <f t="shared" si="16"/>
        <v>0</v>
      </c>
      <c r="K32" s="74">
        <f t="shared" si="16"/>
        <v>0</v>
      </c>
      <c r="L32" s="74">
        <f t="shared" si="16"/>
        <v>0</v>
      </c>
      <c r="M32" s="74">
        <f t="shared" si="16"/>
        <v>0</v>
      </c>
      <c r="N32" s="74">
        <f t="shared" si="16"/>
        <v>0</v>
      </c>
      <c r="O32" s="74">
        <f t="shared" si="16"/>
        <v>0</v>
      </c>
      <c r="P32" s="74">
        <f t="shared" si="16"/>
        <v>0</v>
      </c>
    </row>
    <row r="33" spans="1:17" ht="14.25" customHeight="1" thickBot="1" x14ac:dyDescent="0.25">
      <c r="A33" s="6" t="s">
        <v>35</v>
      </c>
      <c r="B33" s="75">
        <f t="shared" ref="B33:P33" si="17">HOUR(B32)+MINUTE(B32)/100</f>
        <v>0</v>
      </c>
      <c r="C33" s="75">
        <f t="shared" si="17"/>
        <v>0</v>
      </c>
      <c r="D33" s="75">
        <f t="shared" si="17"/>
        <v>0</v>
      </c>
      <c r="E33" s="75">
        <f t="shared" si="17"/>
        <v>0</v>
      </c>
      <c r="F33" s="75">
        <f t="shared" si="17"/>
        <v>0</v>
      </c>
      <c r="G33" s="75">
        <f t="shared" si="17"/>
        <v>0</v>
      </c>
      <c r="H33" s="75">
        <f t="shared" si="17"/>
        <v>0</v>
      </c>
      <c r="I33" s="75">
        <f t="shared" si="17"/>
        <v>0</v>
      </c>
      <c r="J33" s="75">
        <f t="shared" si="17"/>
        <v>0</v>
      </c>
      <c r="K33" s="75">
        <f t="shared" si="17"/>
        <v>0</v>
      </c>
      <c r="L33" s="75">
        <f t="shared" si="17"/>
        <v>0</v>
      </c>
      <c r="M33" s="75">
        <f t="shared" si="17"/>
        <v>0</v>
      </c>
      <c r="N33" s="75">
        <f t="shared" si="17"/>
        <v>0</v>
      </c>
      <c r="O33" s="75">
        <f t="shared" si="17"/>
        <v>0</v>
      </c>
      <c r="P33" s="75">
        <f t="shared" si="17"/>
        <v>0</v>
      </c>
      <c r="Q33" s="2"/>
    </row>
    <row r="34" spans="1:17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8">TIME(INT(C33),(C33-INT(C33))*100,0)</f>
        <v>0</v>
      </c>
      <c r="D34" s="76">
        <f t="shared" si="18"/>
        <v>0</v>
      </c>
      <c r="E34" s="76">
        <f t="shared" si="18"/>
        <v>0</v>
      </c>
      <c r="F34" s="76">
        <f t="shared" si="18"/>
        <v>0</v>
      </c>
      <c r="G34" s="76">
        <f t="shared" si="18"/>
        <v>0</v>
      </c>
      <c r="H34" s="76">
        <f t="shared" si="18"/>
        <v>0</v>
      </c>
      <c r="I34" s="76">
        <f t="shared" si="18"/>
        <v>0</v>
      </c>
      <c r="J34" s="76">
        <f t="shared" si="18"/>
        <v>0</v>
      </c>
      <c r="K34" s="76">
        <f t="shared" si="18"/>
        <v>0</v>
      </c>
      <c r="L34" s="76">
        <f t="shared" si="18"/>
        <v>0</v>
      </c>
      <c r="M34" s="76">
        <f t="shared" si="18"/>
        <v>0</v>
      </c>
      <c r="N34" s="76">
        <f t="shared" si="18"/>
        <v>0</v>
      </c>
      <c r="O34" s="76">
        <f t="shared" si="18"/>
        <v>0</v>
      </c>
      <c r="P34" s="76">
        <f t="shared" si="18"/>
        <v>0</v>
      </c>
      <c r="Q34" s="2"/>
    </row>
    <row r="35" spans="1:17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9">IF(C20=1,0,IF(C26&gt;C24,C26-C24-C34+C27,C27))</f>
        <v>0</v>
      </c>
      <c r="D35" s="22">
        <f t="shared" si="19"/>
        <v>0</v>
      </c>
      <c r="E35" s="22">
        <f t="shared" si="19"/>
        <v>0</v>
      </c>
      <c r="F35" s="22">
        <f t="shared" si="19"/>
        <v>0</v>
      </c>
      <c r="G35" s="22">
        <f t="shared" si="19"/>
        <v>0</v>
      </c>
      <c r="H35" s="22">
        <f t="shared" si="19"/>
        <v>0</v>
      </c>
      <c r="I35" s="22">
        <f t="shared" si="19"/>
        <v>0</v>
      </c>
      <c r="J35" s="22">
        <f t="shared" si="19"/>
        <v>0</v>
      </c>
      <c r="K35" s="22">
        <f t="shared" si="19"/>
        <v>0</v>
      </c>
      <c r="L35" s="22">
        <f t="shared" si="19"/>
        <v>0</v>
      </c>
      <c r="M35" s="22">
        <f t="shared" si="19"/>
        <v>0</v>
      </c>
      <c r="N35" s="22">
        <f t="shared" si="19"/>
        <v>0</v>
      </c>
      <c r="O35" s="22">
        <f t="shared" si="19"/>
        <v>0</v>
      </c>
      <c r="P35" s="22">
        <f t="shared" si="19"/>
        <v>0</v>
      </c>
      <c r="Q35" s="2"/>
    </row>
    <row r="36" spans="1:17" s="24" customFormat="1" ht="16.5" hidden="1" customHeight="1" thickBot="1" x14ac:dyDescent="0.25">
      <c r="A36" s="23" t="s">
        <v>38</v>
      </c>
      <c r="B36" s="57">
        <f t="shared" ref="B36:P36" si="20">IF(OR(LEFT(B16,1)="U",LEFT(B16,3)="mKK",B35&lt;$C$10),B35,$C$10)</f>
        <v>0</v>
      </c>
      <c r="C36" s="57">
        <f t="shared" si="20"/>
        <v>0</v>
      </c>
      <c r="D36" s="57">
        <f t="shared" si="20"/>
        <v>0</v>
      </c>
      <c r="E36" s="57">
        <f t="shared" si="20"/>
        <v>0</v>
      </c>
      <c r="F36" s="57">
        <f t="shared" si="20"/>
        <v>0</v>
      </c>
      <c r="G36" s="57">
        <f t="shared" si="20"/>
        <v>0</v>
      </c>
      <c r="H36" s="57">
        <f t="shared" si="20"/>
        <v>0</v>
      </c>
      <c r="I36" s="57">
        <f t="shared" si="20"/>
        <v>0</v>
      </c>
      <c r="J36" s="57">
        <f t="shared" si="20"/>
        <v>0</v>
      </c>
      <c r="K36" s="57">
        <f t="shared" si="20"/>
        <v>0</v>
      </c>
      <c r="L36" s="57">
        <f t="shared" si="20"/>
        <v>0</v>
      </c>
      <c r="M36" s="57">
        <f t="shared" si="20"/>
        <v>0</v>
      </c>
      <c r="N36" s="57">
        <f t="shared" si="20"/>
        <v>0</v>
      </c>
      <c r="O36" s="57">
        <f t="shared" si="20"/>
        <v>0</v>
      </c>
      <c r="P36" s="57">
        <f t="shared" si="20"/>
        <v>0</v>
      </c>
      <c r="Q36" s="2"/>
    </row>
    <row r="37" spans="1:17" ht="14.25" customHeight="1" thickTop="1" thickBot="1" x14ac:dyDescent="0.25">
      <c r="A37" s="6" t="s">
        <v>37</v>
      </c>
      <c r="B37" s="25">
        <f>IF(B36&gt;0,HOUR(B36)+MINUTE(B36)/100,0)</f>
        <v>0</v>
      </c>
      <c r="C37" s="25">
        <f t="shared" ref="C37:P37" si="21">IF(C36&gt;0,HOUR(C36)+MINUTE(C36)/100,0)</f>
        <v>0</v>
      </c>
      <c r="D37" s="25">
        <f t="shared" si="21"/>
        <v>0</v>
      </c>
      <c r="E37" s="25">
        <f t="shared" si="21"/>
        <v>0</v>
      </c>
      <c r="F37" s="25">
        <f t="shared" si="21"/>
        <v>0</v>
      </c>
      <c r="G37" s="25">
        <f t="shared" si="21"/>
        <v>0</v>
      </c>
      <c r="H37" s="25">
        <f t="shared" si="21"/>
        <v>0</v>
      </c>
      <c r="I37" s="25">
        <f t="shared" si="21"/>
        <v>0</v>
      </c>
      <c r="J37" s="25">
        <f t="shared" si="21"/>
        <v>0</v>
      </c>
      <c r="K37" s="25">
        <f t="shared" si="21"/>
        <v>0</v>
      </c>
      <c r="L37" s="25">
        <f t="shared" si="21"/>
        <v>0</v>
      </c>
      <c r="M37" s="25">
        <f t="shared" si="21"/>
        <v>0</v>
      </c>
      <c r="N37" s="25">
        <f t="shared" si="21"/>
        <v>0</v>
      </c>
      <c r="O37" s="25">
        <f t="shared" si="21"/>
        <v>0</v>
      </c>
      <c r="P37" s="25">
        <f t="shared" si="21"/>
        <v>0</v>
      </c>
      <c r="Q37" s="2"/>
    </row>
    <row r="38" spans="1:17" s="24" customFormat="1" ht="14.25" hidden="1" thickTop="1" thickBot="1" x14ac:dyDescent="0.25">
      <c r="A38" s="23" t="s">
        <v>39</v>
      </c>
      <c r="B38" s="58">
        <f t="shared" ref="B38:P38" si="22">B36-B29</f>
        <v>-0.33333333333333331</v>
      </c>
      <c r="C38" s="22">
        <f t="shared" si="22"/>
        <v>-0.33333333333333331</v>
      </c>
      <c r="D38" s="22">
        <f t="shared" si="22"/>
        <v>0</v>
      </c>
      <c r="E38" s="22">
        <f t="shared" si="22"/>
        <v>0</v>
      </c>
      <c r="F38" s="22">
        <f t="shared" si="22"/>
        <v>-0.33333333333333331</v>
      </c>
      <c r="G38" s="22">
        <f t="shared" si="22"/>
        <v>-0.33333333333333331</v>
      </c>
      <c r="H38" s="22">
        <f t="shared" si="22"/>
        <v>-0.33333333333333331</v>
      </c>
      <c r="I38" s="22">
        <f t="shared" si="22"/>
        <v>-0.33333333333333331</v>
      </c>
      <c r="J38" s="22">
        <f t="shared" si="22"/>
        <v>-0.33333333333333331</v>
      </c>
      <c r="K38" s="22">
        <f t="shared" si="22"/>
        <v>0</v>
      </c>
      <c r="L38" s="22">
        <f t="shared" si="22"/>
        <v>0</v>
      </c>
      <c r="M38" s="22">
        <f t="shared" si="22"/>
        <v>-0.33333333333333331</v>
      </c>
      <c r="N38" s="22">
        <f t="shared" si="22"/>
        <v>-0.33333333333333331</v>
      </c>
      <c r="O38" s="22">
        <f t="shared" si="22"/>
        <v>-0.33333333333333331</v>
      </c>
      <c r="P38" s="22">
        <f t="shared" si="22"/>
        <v>-0.33333333333333331</v>
      </c>
      <c r="Q38" s="2"/>
    </row>
    <row r="39" spans="1:17" s="24" customFormat="1" ht="14.25" thickTop="1" thickBot="1" x14ac:dyDescent="0.25">
      <c r="A39" s="24" t="s">
        <v>40</v>
      </c>
      <c r="B39" s="26">
        <f>SIGN(B38)*(HOUR(ABS(B38))+MINUTE(ABS(B38))/100)</f>
        <v>-8</v>
      </c>
      <c r="C39" s="26">
        <f t="shared" ref="C39:P39" si="23">SIGN(C38)*(HOUR(ABS(C38))+MINUTE(ABS(C38))/100)</f>
        <v>-8</v>
      </c>
      <c r="D39" s="26">
        <f t="shared" si="23"/>
        <v>0</v>
      </c>
      <c r="E39" s="26">
        <f t="shared" si="23"/>
        <v>0</v>
      </c>
      <c r="F39" s="26">
        <f t="shared" si="23"/>
        <v>-8</v>
      </c>
      <c r="G39" s="26">
        <f t="shared" si="23"/>
        <v>-8</v>
      </c>
      <c r="H39" s="26">
        <f t="shared" si="23"/>
        <v>-8</v>
      </c>
      <c r="I39" s="26">
        <f t="shared" si="23"/>
        <v>-8</v>
      </c>
      <c r="J39" s="26">
        <f t="shared" si="23"/>
        <v>-8</v>
      </c>
      <c r="K39" s="26">
        <f t="shared" si="23"/>
        <v>0</v>
      </c>
      <c r="L39" s="26">
        <f t="shared" si="23"/>
        <v>0</v>
      </c>
      <c r="M39" s="26">
        <f t="shared" si="23"/>
        <v>-8</v>
      </c>
      <c r="N39" s="26">
        <f t="shared" si="23"/>
        <v>-8</v>
      </c>
      <c r="O39" s="26">
        <f t="shared" si="23"/>
        <v>-8</v>
      </c>
      <c r="P39" s="27">
        <f t="shared" si="23"/>
        <v>-8</v>
      </c>
      <c r="Q39" s="2"/>
    </row>
    <row r="40" spans="1:17" s="24" customFormat="1" ht="13.5" hidden="1" thickTop="1" x14ac:dyDescent="0.2">
      <c r="A40" s="23" t="s">
        <v>41</v>
      </c>
      <c r="B40" s="58">
        <f>B38+I10</f>
        <v>-7.6666666666666661</v>
      </c>
      <c r="C40" s="22">
        <f t="shared" ref="C40:P40" si="24">C38+B40</f>
        <v>-7.9999999999999991</v>
      </c>
      <c r="D40" s="22">
        <f t="shared" si="24"/>
        <v>-7.9999999999999991</v>
      </c>
      <c r="E40" s="22">
        <f t="shared" si="24"/>
        <v>-7.9999999999999991</v>
      </c>
      <c r="F40" s="22">
        <f t="shared" si="24"/>
        <v>-8.3333333333333321</v>
      </c>
      <c r="G40" s="22">
        <f t="shared" si="24"/>
        <v>-8.6666666666666661</v>
      </c>
      <c r="H40" s="22">
        <f t="shared" si="24"/>
        <v>-9</v>
      </c>
      <c r="I40" s="22">
        <f t="shared" si="24"/>
        <v>-9.3333333333333339</v>
      </c>
      <c r="J40" s="22">
        <f t="shared" si="24"/>
        <v>-9.6666666666666679</v>
      </c>
      <c r="K40" s="22">
        <f t="shared" si="24"/>
        <v>-9.6666666666666679</v>
      </c>
      <c r="L40" s="22">
        <f t="shared" si="24"/>
        <v>-9.6666666666666679</v>
      </c>
      <c r="M40" s="22">
        <f t="shared" si="24"/>
        <v>-10.000000000000002</v>
      </c>
      <c r="N40" s="22">
        <f t="shared" si="24"/>
        <v>-10.333333333333336</v>
      </c>
      <c r="O40" s="22">
        <f t="shared" si="24"/>
        <v>-10.66666666666667</v>
      </c>
      <c r="P40" s="66">
        <f t="shared" si="24"/>
        <v>-11.000000000000004</v>
      </c>
      <c r="Q40" s="2"/>
    </row>
    <row r="41" spans="1:17" ht="16.149999999999999" customHeight="1" thickTop="1" x14ac:dyDescent="0.2">
      <c r="A41" s="24" t="s">
        <v>42</v>
      </c>
      <c r="B41" s="28">
        <f>SIGN(B40)*(DAY(ABS(B40))*24+HOUR(ABS(B40))+MINUTE(ABS(B40))/100)</f>
        <v>-184</v>
      </c>
      <c r="C41" s="28">
        <f t="shared" ref="C41:P41" si="25">SIGN(C40)*(DAY(ABS(C40))*24+HOUR(ABS(C40))+MINUTE(ABS(C40))/100)</f>
        <v>-192</v>
      </c>
      <c r="D41" s="28">
        <f t="shared" si="25"/>
        <v>-192</v>
      </c>
      <c r="E41" s="28">
        <f t="shared" si="25"/>
        <v>-192</v>
      </c>
      <c r="F41" s="28">
        <f t="shared" si="25"/>
        <v>-200</v>
      </c>
      <c r="G41" s="28">
        <f t="shared" si="25"/>
        <v>-208</v>
      </c>
      <c r="H41" s="28">
        <f t="shared" si="25"/>
        <v>-216</v>
      </c>
      <c r="I41" s="28">
        <f t="shared" si="25"/>
        <v>-224</v>
      </c>
      <c r="J41" s="28">
        <f t="shared" si="25"/>
        <v>-232</v>
      </c>
      <c r="K41" s="28">
        <f t="shared" si="25"/>
        <v>-232</v>
      </c>
      <c r="L41" s="28">
        <f t="shared" si="25"/>
        <v>-232</v>
      </c>
      <c r="M41" s="28">
        <f t="shared" si="25"/>
        <v>-240</v>
      </c>
      <c r="N41" s="28">
        <f t="shared" si="25"/>
        <v>-248</v>
      </c>
      <c r="O41" s="28">
        <f t="shared" si="25"/>
        <v>-256</v>
      </c>
      <c r="P41" s="28">
        <f t="shared" si="25"/>
        <v>-264</v>
      </c>
      <c r="Q41" s="2"/>
    </row>
    <row r="42" spans="1:17" s="24" customFormat="1" ht="3.75" customHeight="1" x14ac:dyDescent="0.3">
      <c r="A42" s="42"/>
      <c r="B42" s="70" t="str">
        <f>IF(B20=1,"Eing.fehler","")</f>
        <v/>
      </c>
      <c r="C42" s="70" t="str">
        <f t="shared" ref="C42:P42" si="26">IF(C20=1,"Eing.fehler","")</f>
        <v/>
      </c>
      <c r="D42" s="70" t="str">
        <f t="shared" si="26"/>
        <v/>
      </c>
      <c r="E42" s="70" t="str">
        <f t="shared" si="26"/>
        <v/>
      </c>
      <c r="F42" s="70" t="str">
        <f t="shared" si="26"/>
        <v/>
      </c>
      <c r="G42" s="70" t="str">
        <f t="shared" si="26"/>
        <v/>
      </c>
      <c r="H42" s="70" t="str">
        <f t="shared" si="26"/>
        <v/>
      </c>
      <c r="I42" s="70" t="str">
        <f t="shared" si="26"/>
        <v/>
      </c>
      <c r="J42" s="70" t="str">
        <f t="shared" si="26"/>
        <v/>
      </c>
      <c r="K42" s="70" t="str">
        <f t="shared" si="26"/>
        <v/>
      </c>
      <c r="L42" s="70" t="str">
        <f t="shared" si="26"/>
        <v/>
      </c>
      <c r="M42" s="70" t="str">
        <f t="shared" si="26"/>
        <v/>
      </c>
      <c r="N42" s="70" t="str">
        <f t="shared" si="26"/>
        <v/>
      </c>
      <c r="O42" s="70" t="str">
        <f t="shared" si="26"/>
        <v/>
      </c>
      <c r="P42" s="70" t="str">
        <f t="shared" si="26"/>
        <v/>
      </c>
    </row>
    <row r="43" spans="1:17" s="15" customFormat="1" ht="16.149999999999999" customHeight="1" thickBot="1" x14ac:dyDescent="0.25">
      <c r="A43" s="15" t="s">
        <v>17</v>
      </c>
      <c r="B43" s="16">
        <f t="shared" ref="B43:N43" si="27">$B$9+COLUMN(B45)+13</f>
        <v>45338</v>
      </c>
      <c r="C43" s="16">
        <f t="shared" si="27"/>
        <v>45339</v>
      </c>
      <c r="D43" s="16">
        <f t="shared" si="27"/>
        <v>45340</v>
      </c>
      <c r="E43" s="16">
        <f t="shared" si="27"/>
        <v>45341</v>
      </c>
      <c r="F43" s="16">
        <f t="shared" si="27"/>
        <v>45342</v>
      </c>
      <c r="G43" s="16">
        <f t="shared" si="27"/>
        <v>45343</v>
      </c>
      <c r="H43" s="16">
        <f t="shared" si="27"/>
        <v>45344</v>
      </c>
      <c r="I43" s="16">
        <f t="shared" si="27"/>
        <v>45345</v>
      </c>
      <c r="J43" s="16">
        <f t="shared" si="27"/>
        <v>45346</v>
      </c>
      <c r="K43" s="16">
        <f t="shared" si="27"/>
        <v>45347</v>
      </c>
      <c r="L43" s="16">
        <f t="shared" si="27"/>
        <v>45348</v>
      </c>
      <c r="M43" s="16">
        <f t="shared" si="27"/>
        <v>45349</v>
      </c>
      <c r="N43" s="16">
        <f t="shared" si="27"/>
        <v>45350</v>
      </c>
      <c r="O43" s="16">
        <f>IF(MONTH($B$9+COLUMN(O45)+13)=MONTH($B$9),$B$9+COLUMN(O45)+13,"")</f>
        <v>45351</v>
      </c>
      <c r="P43" s="16" t="str">
        <f>IF(MONTH($B$9+COLUMN(P45)+13)=MONTH($B$9),$B$9+COLUMN(P45)+13,"")</f>
        <v/>
      </c>
      <c r="Q43" s="16" t="str">
        <f>IF(MONTH($B$9+COLUMN(Q45)+13)=MONTH($B$9),$B$9+COLUMN(Q45)+13,"")</f>
        <v/>
      </c>
    </row>
    <row r="44" spans="1:17" ht="16.149999999999999" customHeight="1" thickBot="1" x14ac:dyDescent="0.25">
      <c r="A44" s="6" t="s">
        <v>18</v>
      </c>
      <c r="B44" s="45">
        <f t="shared" ref="B44:Q44" si="28">B43</f>
        <v>45338</v>
      </c>
      <c r="C44" s="45">
        <f t="shared" si="28"/>
        <v>45339</v>
      </c>
      <c r="D44" s="45">
        <f t="shared" si="28"/>
        <v>45340</v>
      </c>
      <c r="E44" s="45">
        <f t="shared" si="28"/>
        <v>45341</v>
      </c>
      <c r="F44" s="45">
        <f t="shared" si="28"/>
        <v>45342</v>
      </c>
      <c r="G44" s="45">
        <f t="shared" si="28"/>
        <v>45343</v>
      </c>
      <c r="H44" s="45">
        <f t="shared" si="28"/>
        <v>45344</v>
      </c>
      <c r="I44" s="45">
        <f t="shared" si="28"/>
        <v>45345</v>
      </c>
      <c r="J44" s="45">
        <f t="shared" si="28"/>
        <v>45346</v>
      </c>
      <c r="K44" s="45">
        <f t="shared" si="28"/>
        <v>45347</v>
      </c>
      <c r="L44" s="45">
        <f t="shared" si="28"/>
        <v>45348</v>
      </c>
      <c r="M44" s="45">
        <f t="shared" si="28"/>
        <v>45349</v>
      </c>
      <c r="N44" s="45">
        <f t="shared" si="28"/>
        <v>45350</v>
      </c>
      <c r="O44" s="45">
        <f t="shared" si="28"/>
        <v>45351</v>
      </c>
      <c r="P44" s="45" t="str">
        <f t="shared" si="28"/>
        <v/>
      </c>
      <c r="Q44" s="45" t="str">
        <f t="shared" si="28"/>
        <v/>
      </c>
    </row>
    <row r="45" spans="1:17" ht="16.149999999999999" customHeight="1" x14ac:dyDescent="0.2">
      <c r="A45" s="6" t="s">
        <v>19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6.149999999999999" customHeight="1" x14ac:dyDescent="0.2">
      <c r="A46" s="6" t="s">
        <v>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6.149999999999999" customHeight="1" x14ac:dyDescent="0.2">
      <c r="A47" s="6" t="s">
        <v>21</v>
      </c>
      <c r="B47" s="68">
        <f t="shared" ref="B47:Q47" si="29">IF(AND(B51&gt;0,OR(LEFT(B48,1)="U",LEFT(B48,1)="A",LEFT(B48,1)="K",LEFT(B48,1)="D",LEFT(B48,3)="mKK")),$I$1,0)</f>
        <v>0</v>
      </c>
      <c r="C47" s="68">
        <f t="shared" si="29"/>
        <v>0</v>
      </c>
      <c r="D47" s="68">
        <f t="shared" si="29"/>
        <v>0</v>
      </c>
      <c r="E47" s="68">
        <f t="shared" si="29"/>
        <v>0</v>
      </c>
      <c r="F47" s="68">
        <f t="shared" si="29"/>
        <v>0</v>
      </c>
      <c r="G47" s="68">
        <f t="shared" si="29"/>
        <v>0</v>
      </c>
      <c r="H47" s="68">
        <f t="shared" si="29"/>
        <v>0</v>
      </c>
      <c r="I47" s="68">
        <f t="shared" si="29"/>
        <v>0</v>
      </c>
      <c r="J47" s="68">
        <f t="shared" si="29"/>
        <v>0</v>
      </c>
      <c r="K47" s="68">
        <f t="shared" si="29"/>
        <v>0</v>
      </c>
      <c r="L47" s="68">
        <f t="shared" si="29"/>
        <v>0</v>
      </c>
      <c r="M47" s="68">
        <f t="shared" si="29"/>
        <v>0</v>
      </c>
      <c r="N47" s="68">
        <v>0</v>
      </c>
      <c r="O47" s="68">
        <f t="shared" si="29"/>
        <v>0</v>
      </c>
      <c r="P47" s="68">
        <f t="shared" si="29"/>
        <v>0</v>
      </c>
      <c r="Q47" s="68">
        <f t="shared" si="29"/>
        <v>0</v>
      </c>
    </row>
    <row r="48" spans="1:17" ht="16.149999999999999" customHeight="1" x14ac:dyDescent="0.2">
      <c r="A48" s="6" t="s">
        <v>22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</row>
    <row r="49" spans="1:18" ht="16.149999999999999" customHeight="1" x14ac:dyDescent="0.2">
      <c r="A49" s="6" t="s">
        <v>24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8" ht="16.149999999999999" customHeight="1" thickBot="1" x14ac:dyDescent="0.25">
      <c r="A50" s="6" t="s">
        <v>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idden="1" x14ac:dyDescent="0.2">
      <c r="A51" s="17" t="s">
        <v>26</v>
      </c>
      <c r="B51" s="18">
        <f t="shared" ref="B51:N51" si="30">IF(OR(WEEKDAY(B44)=7,WEEKDAY(B44)=1,B48="gF"),0,$I$1)</f>
        <v>8</v>
      </c>
      <c r="C51" s="18">
        <f t="shared" si="30"/>
        <v>0</v>
      </c>
      <c r="D51" s="18">
        <f t="shared" si="30"/>
        <v>0</v>
      </c>
      <c r="E51" s="18">
        <f t="shared" si="30"/>
        <v>8</v>
      </c>
      <c r="F51" s="18">
        <f t="shared" si="30"/>
        <v>8</v>
      </c>
      <c r="G51" s="18">
        <f t="shared" si="30"/>
        <v>8</v>
      </c>
      <c r="H51" s="18">
        <f t="shared" si="30"/>
        <v>8</v>
      </c>
      <c r="I51" s="18">
        <f t="shared" si="30"/>
        <v>8</v>
      </c>
      <c r="J51" s="18">
        <f t="shared" si="30"/>
        <v>0</v>
      </c>
      <c r="K51" s="18">
        <f t="shared" si="30"/>
        <v>0</v>
      </c>
      <c r="L51" s="18">
        <f t="shared" si="30"/>
        <v>8</v>
      </c>
      <c r="M51" s="18">
        <f t="shared" si="30"/>
        <v>8</v>
      </c>
      <c r="N51" s="18">
        <f t="shared" si="30"/>
        <v>8</v>
      </c>
      <c r="O51" s="18">
        <f>IF(O44&lt;&gt;"",IF(OR(WEEKDAY(O44)=7,WEEKDAY(O44)=1,O48="gF"),0,$I$1),0)</f>
        <v>8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</row>
    <row r="52" spans="1:18" hidden="1" x14ac:dyDescent="0.2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31">IF(C45-INT(C45)&gt;0.59,1,IF(C46-INT(C46)&gt;0.59,1,IF(C47-INT(C47)&gt;0.59,1,IF(C49-INT(C49)&gt;0.59,1,IF(C50-INT(C50)&gt;0.59,1,IF(C65-INT(C65)&gt;0.59,1,0))))))</f>
        <v>0</v>
      </c>
      <c r="D52" s="71">
        <f t="shared" si="31"/>
        <v>0</v>
      </c>
      <c r="E52" s="71">
        <f t="shared" si="31"/>
        <v>0</v>
      </c>
      <c r="F52" s="71">
        <f t="shared" si="31"/>
        <v>0</v>
      </c>
      <c r="G52" s="71">
        <f t="shared" si="31"/>
        <v>0</v>
      </c>
      <c r="H52" s="71">
        <f t="shared" si="31"/>
        <v>0</v>
      </c>
      <c r="I52" s="71">
        <f t="shared" si="31"/>
        <v>0</v>
      </c>
      <c r="J52" s="71">
        <f t="shared" si="31"/>
        <v>0</v>
      </c>
      <c r="K52" s="71">
        <f t="shared" si="31"/>
        <v>0</v>
      </c>
      <c r="L52" s="71">
        <f t="shared" si="31"/>
        <v>0</v>
      </c>
      <c r="M52" s="71">
        <f t="shared" si="31"/>
        <v>0</v>
      </c>
      <c r="N52" s="71">
        <f t="shared" si="31"/>
        <v>0</v>
      </c>
      <c r="O52" s="71">
        <f t="shared" si="31"/>
        <v>0</v>
      </c>
      <c r="P52" s="71">
        <f t="shared" si="31"/>
        <v>0</v>
      </c>
      <c r="Q52" s="71">
        <f t="shared" si="31"/>
        <v>0</v>
      </c>
    </row>
    <row r="53" spans="1:18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32">IF(LEFT(C48,1)="U",B53-1,B53)</f>
        <v>#REF!</v>
      </c>
      <c r="D53" s="2" t="e">
        <f t="shared" si="32"/>
        <v>#REF!</v>
      </c>
      <c r="E53" s="2" t="e">
        <f t="shared" si="32"/>
        <v>#REF!</v>
      </c>
      <c r="F53" s="2" t="e">
        <f t="shared" si="32"/>
        <v>#REF!</v>
      </c>
      <c r="G53" s="2" t="e">
        <f t="shared" si="32"/>
        <v>#REF!</v>
      </c>
      <c r="H53" s="2" t="e">
        <f t="shared" si="32"/>
        <v>#REF!</v>
      </c>
      <c r="I53" s="2" t="e">
        <f t="shared" si="32"/>
        <v>#REF!</v>
      </c>
      <c r="J53" s="2" t="e">
        <f t="shared" si="32"/>
        <v>#REF!</v>
      </c>
      <c r="K53" s="2" t="e">
        <f t="shared" si="32"/>
        <v>#REF!</v>
      </c>
      <c r="L53" s="2" t="e">
        <f t="shared" si="32"/>
        <v>#REF!</v>
      </c>
      <c r="M53" s="2" t="e">
        <f t="shared" si="32"/>
        <v>#REF!</v>
      </c>
      <c r="N53" s="2" t="e">
        <f t="shared" si="32"/>
        <v>#REF!</v>
      </c>
      <c r="O53" s="2" t="e">
        <f t="shared" si="32"/>
        <v>#REF!</v>
      </c>
      <c r="P53" s="2" t="e">
        <f t="shared" si="32"/>
        <v>#REF!</v>
      </c>
      <c r="Q53" s="67" t="e">
        <f t="shared" si="32"/>
        <v>#REF!</v>
      </c>
      <c r="R53" s="3"/>
    </row>
    <row r="54" spans="1:18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33">IF(LEFT(C48,2)="AT",B54-1,B54)</f>
        <v>#REF!</v>
      </c>
      <c r="D54" s="2" t="e">
        <f t="shared" si="33"/>
        <v>#REF!</v>
      </c>
      <c r="E54" s="2" t="e">
        <f t="shared" si="33"/>
        <v>#REF!</v>
      </c>
      <c r="F54" s="2" t="e">
        <f t="shared" si="33"/>
        <v>#REF!</v>
      </c>
      <c r="G54" s="2" t="e">
        <f t="shared" si="33"/>
        <v>#REF!</v>
      </c>
      <c r="H54" s="2" t="e">
        <f t="shared" si="33"/>
        <v>#REF!</v>
      </c>
      <c r="I54" s="2" t="e">
        <f t="shared" si="33"/>
        <v>#REF!</v>
      </c>
      <c r="J54" s="2" t="e">
        <f t="shared" si="33"/>
        <v>#REF!</v>
      </c>
      <c r="K54" s="2" t="e">
        <f t="shared" si="33"/>
        <v>#REF!</v>
      </c>
      <c r="L54" s="2" t="e">
        <f t="shared" si="33"/>
        <v>#REF!</v>
      </c>
      <c r="M54" s="2" t="e">
        <f t="shared" si="33"/>
        <v>#REF!</v>
      </c>
      <c r="N54" s="2" t="e">
        <f t="shared" si="33"/>
        <v>#REF!</v>
      </c>
      <c r="O54" s="2" t="e">
        <f t="shared" si="33"/>
        <v>#REF!</v>
      </c>
      <c r="P54" s="2" t="e">
        <f t="shared" si="33"/>
        <v>#REF!</v>
      </c>
      <c r="Q54" s="67" t="e">
        <f t="shared" si="33"/>
        <v>#REF!</v>
      </c>
      <c r="R54" s="3"/>
    </row>
    <row r="55" spans="1:18" ht="16.149999999999999" hidden="1" customHeight="1" x14ac:dyDescent="0.2">
      <c r="A55" s="17" t="s">
        <v>19</v>
      </c>
      <c r="B55" s="20">
        <f t="shared" ref="B55:P55" si="34">TIME(INT(B45),(B45-INT(B45))*100,0)</f>
        <v>0</v>
      </c>
      <c r="C55" s="20">
        <f t="shared" si="34"/>
        <v>0</v>
      </c>
      <c r="D55" s="20">
        <f t="shared" si="34"/>
        <v>0</v>
      </c>
      <c r="E55" s="20">
        <f t="shared" si="34"/>
        <v>0</v>
      </c>
      <c r="F55" s="21">
        <f t="shared" si="34"/>
        <v>0</v>
      </c>
      <c r="G55" s="20">
        <f t="shared" si="34"/>
        <v>0</v>
      </c>
      <c r="H55" s="20">
        <f t="shared" si="34"/>
        <v>0</v>
      </c>
      <c r="I55" s="20">
        <f t="shared" si="34"/>
        <v>0</v>
      </c>
      <c r="J55" s="20">
        <f t="shared" si="34"/>
        <v>0</v>
      </c>
      <c r="K55" s="20">
        <f t="shared" si="34"/>
        <v>0</v>
      </c>
      <c r="L55" s="20">
        <f t="shared" si="34"/>
        <v>0</v>
      </c>
      <c r="M55" s="20">
        <f t="shared" si="34"/>
        <v>0</v>
      </c>
      <c r="N55" s="20">
        <f t="shared" si="34"/>
        <v>0</v>
      </c>
      <c r="O55" s="20">
        <f t="shared" si="34"/>
        <v>0</v>
      </c>
      <c r="P55" s="20">
        <f t="shared" si="34"/>
        <v>0</v>
      </c>
      <c r="Q55" s="20">
        <f>TIME(INT(Q45),(Q45-INT(Q45))*100,0)</f>
        <v>0</v>
      </c>
    </row>
    <row r="56" spans="1:18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5">IF(AND(D55&gt;0,D55&lt;$J$9),$J$9,D55)</f>
        <v>0</v>
      </c>
      <c r="E56" s="56">
        <f t="shared" si="35"/>
        <v>0</v>
      </c>
      <c r="F56" s="56">
        <f t="shared" si="35"/>
        <v>0</v>
      </c>
      <c r="G56" s="56">
        <f t="shared" si="35"/>
        <v>0</v>
      </c>
      <c r="H56" s="56">
        <f t="shared" si="35"/>
        <v>0</v>
      </c>
      <c r="I56" s="56">
        <f t="shared" si="35"/>
        <v>0</v>
      </c>
      <c r="J56" s="56">
        <f t="shared" si="35"/>
        <v>0</v>
      </c>
      <c r="K56" s="56">
        <f t="shared" si="35"/>
        <v>0</v>
      </c>
      <c r="L56" s="56">
        <f t="shared" si="35"/>
        <v>0</v>
      </c>
      <c r="M56" s="56">
        <f t="shared" si="35"/>
        <v>0</v>
      </c>
      <c r="N56" s="56">
        <f t="shared" si="35"/>
        <v>0</v>
      </c>
      <c r="O56" s="56">
        <f t="shared" si="35"/>
        <v>0</v>
      </c>
      <c r="P56" s="56">
        <f t="shared" si="35"/>
        <v>0</v>
      </c>
      <c r="Q56" s="56">
        <f t="shared" si="35"/>
        <v>0</v>
      </c>
    </row>
    <row r="57" spans="1:18" ht="16.149999999999999" hidden="1" customHeight="1" x14ac:dyDescent="0.2">
      <c r="A57" s="17" t="s">
        <v>20</v>
      </c>
      <c r="B57" s="20">
        <f t="shared" ref="B57:Q57" si="36">IF(LEFT(B48,1)="K",B55,TIME(INT(B46),(B46-INT(B46))*100,0))</f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</row>
    <row r="58" spans="1:18" ht="16.149999999999999" hidden="1" customHeight="1" x14ac:dyDescent="0.2">
      <c r="A58" s="17" t="s">
        <v>30</v>
      </c>
      <c r="B58" s="56">
        <f t="shared" ref="B58:Q58" si="37">IF(B57&gt;$J$10,$J$10,B57)</f>
        <v>0</v>
      </c>
      <c r="C58" s="56">
        <f t="shared" si="37"/>
        <v>0</v>
      </c>
      <c r="D58" s="56">
        <f t="shared" si="37"/>
        <v>0</v>
      </c>
      <c r="E58" s="56">
        <f t="shared" si="37"/>
        <v>0</v>
      </c>
      <c r="F58" s="56">
        <f t="shared" si="37"/>
        <v>0</v>
      </c>
      <c r="G58" s="56">
        <f t="shared" si="37"/>
        <v>0</v>
      </c>
      <c r="H58" s="56">
        <f t="shared" si="37"/>
        <v>0</v>
      </c>
      <c r="I58" s="56">
        <f t="shared" si="37"/>
        <v>0</v>
      </c>
      <c r="J58" s="56">
        <f t="shared" si="37"/>
        <v>0</v>
      </c>
      <c r="K58" s="56">
        <f t="shared" si="37"/>
        <v>0</v>
      </c>
      <c r="L58" s="56">
        <f t="shared" si="37"/>
        <v>0</v>
      </c>
      <c r="M58" s="56">
        <f t="shared" si="37"/>
        <v>0</v>
      </c>
      <c r="N58" s="56">
        <f t="shared" si="37"/>
        <v>0</v>
      </c>
      <c r="O58" s="56">
        <f t="shared" si="37"/>
        <v>0</v>
      </c>
      <c r="P58" s="56">
        <f t="shared" si="37"/>
        <v>0</v>
      </c>
      <c r="Q58" s="56">
        <f t="shared" si="37"/>
        <v>0</v>
      </c>
    </row>
    <row r="59" spans="1:18" ht="16.149999999999999" hidden="1" customHeight="1" x14ac:dyDescent="0.2">
      <c r="A59" s="17" t="s">
        <v>21</v>
      </c>
      <c r="B59" s="20">
        <f t="shared" ref="B59:Q59" si="38">TIME(INT(B47),(B47-INT(B47))*100,0)</f>
        <v>0</v>
      </c>
      <c r="C59" s="20">
        <f t="shared" si="38"/>
        <v>0</v>
      </c>
      <c r="D59" s="20">
        <f t="shared" si="38"/>
        <v>0</v>
      </c>
      <c r="E59" s="20">
        <f t="shared" si="38"/>
        <v>0</v>
      </c>
      <c r="F59" s="21">
        <f t="shared" si="38"/>
        <v>0</v>
      </c>
      <c r="G59" s="20">
        <f t="shared" si="38"/>
        <v>0</v>
      </c>
      <c r="H59" s="20">
        <f t="shared" si="38"/>
        <v>0</v>
      </c>
      <c r="I59" s="20">
        <f t="shared" si="38"/>
        <v>0</v>
      </c>
      <c r="J59" s="20">
        <f t="shared" si="38"/>
        <v>0</v>
      </c>
      <c r="K59" s="20">
        <f t="shared" si="38"/>
        <v>0</v>
      </c>
      <c r="L59" s="20">
        <f t="shared" si="38"/>
        <v>0</v>
      </c>
      <c r="M59" s="20">
        <f t="shared" si="38"/>
        <v>0</v>
      </c>
      <c r="N59" s="20">
        <f t="shared" si="38"/>
        <v>0</v>
      </c>
      <c r="O59" s="20">
        <f t="shared" si="38"/>
        <v>0</v>
      </c>
      <c r="P59" s="20">
        <f t="shared" si="38"/>
        <v>0</v>
      </c>
      <c r="Q59" s="20">
        <f t="shared" si="38"/>
        <v>0</v>
      </c>
    </row>
    <row r="60" spans="1:18" ht="16.149999999999999" hidden="1" customHeight="1" x14ac:dyDescent="0.2">
      <c r="A60" s="17" t="s">
        <v>31</v>
      </c>
      <c r="B60" s="20">
        <f t="shared" ref="B60:Q60" si="39">TIME(INT(B49),(B49-INT(B49))*100,0)+TIME(INT(B50),(B50-INT(B50))*100,0)</f>
        <v>0</v>
      </c>
      <c r="C60" s="20">
        <f t="shared" si="39"/>
        <v>0</v>
      </c>
      <c r="D60" s="20">
        <f t="shared" si="39"/>
        <v>0</v>
      </c>
      <c r="E60" s="20">
        <f t="shared" si="39"/>
        <v>0</v>
      </c>
      <c r="F60" s="20">
        <f t="shared" si="39"/>
        <v>0</v>
      </c>
      <c r="G60" s="20">
        <f t="shared" si="39"/>
        <v>0</v>
      </c>
      <c r="H60" s="20">
        <f t="shared" si="39"/>
        <v>0</v>
      </c>
      <c r="I60" s="20">
        <f t="shared" si="39"/>
        <v>0</v>
      </c>
      <c r="J60" s="20">
        <f t="shared" si="39"/>
        <v>0</v>
      </c>
      <c r="K60" s="20">
        <f t="shared" si="39"/>
        <v>0</v>
      </c>
      <c r="L60" s="20">
        <f t="shared" si="39"/>
        <v>0</v>
      </c>
      <c r="M60" s="20">
        <f t="shared" si="39"/>
        <v>0</v>
      </c>
      <c r="N60" s="20">
        <f t="shared" si="39"/>
        <v>0</v>
      </c>
      <c r="O60" s="20">
        <f t="shared" si="39"/>
        <v>0</v>
      </c>
      <c r="P60" s="20">
        <f t="shared" si="39"/>
        <v>0</v>
      </c>
      <c r="Q60" s="20">
        <f t="shared" si="39"/>
        <v>0</v>
      </c>
    </row>
    <row r="61" spans="1:18" hidden="1" x14ac:dyDescent="0.2">
      <c r="A61" s="17" t="s">
        <v>59</v>
      </c>
      <c r="B61" s="20">
        <f t="shared" ref="B61:Q61" si="40">TIME(INT(B51),(B51-INT(B51))*100,0)</f>
        <v>0.33333333333333331</v>
      </c>
      <c r="C61" s="20">
        <f t="shared" si="40"/>
        <v>0</v>
      </c>
      <c r="D61" s="20">
        <f t="shared" si="40"/>
        <v>0</v>
      </c>
      <c r="E61" s="20">
        <f t="shared" si="40"/>
        <v>0.33333333333333331</v>
      </c>
      <c r="F61" s="21">
        <f t="shared" si="40"/>
        <v>0.33333333333333331</v>
      </c>
      <c r="G61" s="20">
        <f t="shared" si="40"/>
        <v>0.33333333333333331</v>
      </c>
      <c r="H61" s="20">
        <f t="shared" si="40"/>
        <v>0.33333333333333331</v>
      </c>
      <c r="I61" s="20">
        <f t="shared" si="40"/>
        <v>0.33333333333333331</v>
      </c>
      <c r="J61" s="20">
        <f t="shared" si="40"/>
        <v>0</v>
      </c>
      <c r="K61" s="20">
        <f t="shared" si="40"/>
        <v>0</v>
      </c>
      <c r="L61" s="20">
        <f t="shared" si="40"/>
        <v>0.33333333333333331</v>
      </c>
      <c r="M61" s="20">
        <f t="shared" si="40"/>
        <v>0.33333333333333331</v>
      </c>
      <c r="N61" s="20">
        <f t="shared" si="40"/>
        <v>0.33333333333333331</v>
      </c>
      <c r="O61" s="20">
        <f t="shared" si="40"/>
        <v>0.33333333333333331</v>
      </c>
      <c r="P61" s="20">
        <f t="shared" si="40"/>
        <v>0</v>
      </c>
      <c r="Q61" s="20">
        <f t="shared" si="40"/>
        <v>0</v>
      </c>
    </row>
    <row r="62" spans="1:18" ht="15" hidden="1" customHeight="1" x14ac:dyDescent="0.2">
      <c r="A62" s="17" t="s">
        <v>32</v>
      </c>
      <c r="B62" s="66">
        <f>B61+P30</f>
        <v>4</v>
      </c>
      <c r="C62" s="22">
        <f>B62+C61</f>
        <v>4</v>
      </c>
      <c r="D62" s="22">
        <f t="shared" ref="D62:Q62" si="41">C62+D61</f>
        <v>4</v>
      </c>
      <c r="E62" s="22">
        <f t="shared" si="41"/>
        <v>4.333333333333333</v>
      </c>
      <c r="F62" s="22">
        <f t="shared" si="41"/>
        <v>4.6666666666666661</v>
      </c>
      <c r="G62" s="22">
        <f t="shared" si="41"/>
        <v>4.9999999999999991</v>
      </c>
      <c r="H62" s="22">
        <f t="shared" si="41"/>
        <v>5.3333333333333321</v>
      </c>
      <c r="I62" s="22">
        <f t="shared" si="41"/>
        <v>5.6666666666666652</v>
      </c>
      <c r="J62" s="22">
        <f t="shared" si="41"/>
        <v>5.6666666666666652</v>
      </c>
      <c r="K62" s="22">
        <f t="shared" si="41"/>
        <v>5.6666666666666652</v>
      </c>
      <c r="L62" s="22">
        <f t="shared" si="41"/>
        <v>5.9999999999999982</v>
      </c>
      <c r="M62" s="22">
        <f t="shared" si="41"/>
        <v>6.3333333333333313</v>
      </c>
      <c r="N62" s="22">
        <f t="shared" si="41"/>
        <v>6.6666666666666643</v>
      </c>
      <c r="O62" s="22">
        <f t="shared" si="41"/>
        <v>6.9999999999999973</v>
      </c>
      <c r="P62" s="22">
        <f t="shared" si="41"/>
        <v>6.9999999999999973</v>
      </c>
      <c r="Q62" s="58">
        <f t="shared" si="41"/>
        <v>6.9999999999999973</v>
      </c>
    </row>
    <row r="63" spans="1:18" s="24" customFormat="1" ht="15" hidden="1" customHeight="1" x14ac:dyDescent="0.2">
      <c r="A63" s="23" t="s">
        <v>33</v>
      </c>
      <c r="B63" s="22">
        <f t="shared" ref="B63:Q63" si="42">B58-B56</f>
        <v>-0.29166666666666669</v>
      </c>
      <c r="C63" s="22">
        <f t="shared" si="42"/>
        <v>-0.29166666666666669</v>
      </c>
      <c r="D63" s="22">
        <f t="shared" si="42"/>
        <v>0</v>
      </c>
      <c r="E63" s="22">
        <f t="shared" si="42"/>
        <v>0</v>
      </c>
      <c r="F63" s="22">
        <f t="shared" si="42"/>
        <v>0</v>
      </c>
      <c r="G63" s="22">
        <f t="shared" si="42"/>
        <v>0</v>
      </c>
      <c r="H63" s="22">
        <f t="shared" si="42"/>
        <v>0</v>
      </c>
      <c r="I63" s="22">
        <f t="shared" si="42"/>
        <v>0</v>
      </c>
      <c r="J63" s="22">
        <f t="shared" si="42"/>
        <v>0</v>
      </c>
      <c r="K63" s="22">
        <f t="shared" si="42"/>
        <v>0</v>
      </c>
      <c r="L63" s="22">
        <f t="shared" si="42"/>
        <v>0</v>
      </c>
      <c r="M63" s="22">
        <f t="shared" si="42"/>
        <v>0</v>
      </c>
      <c r="N63" s="22">
        <f t="shared" si="42"/>
        <v>0</v>
      </c>
      <c r="O63" s="22">
        <f t="shared" si="42"/>
        <v>0</v>
      </c>
      <c r="P63" s="22">
        <f t="shared" si="42"/>
        <v>0</v>
      </c>
      <c r="Q63" s="22">
        <f t="shared" si="42"/>
        <v>0</v>
      </c>
      <c r="R63" s="22" t="e">
        <f>R58-R56-#REF!</f>
        <v>#REF!</v>
      </c>
    </row>
    <row r="64" spans="1:18" ht="16.149999999999999" hidden="1" customHeight="1" thickBot="1" x14ac:dyDescent="0.25">
      <c r="A64" s="17" t="s">
        <v>34</v>
      </c>
      <c r="B64" s="74">
        <f t="shared" ref="B64:R64" si="43">IF(B60&gt;=$D$10,B60,IF(B63-$D$9&gt;$H$10,$D$10,IF(B60&gt;=$D$9,B60,IF(B63&gt;$H$9,$D$9,B60))))</f>
        <v>0</v>
      </c>
      <c r="C64" s="74">
        <f t="shared" si="43"/>
        <v>0</v>
      </c>
      <c r="D64" s="74">
        <f t="shared" si="43"/>
        <v>0</v>
      </c>
      <c r="E64" s="74">
        <f t="shared" si="43"/>
        <v>0</v>
      </c>
      <c r="F64" s="74">
        <f t="shared" si="43"/>
        <v>0</v>
      </c>
      <c r="G64" s="74">
        <f t="shared" si="43"/>
        <v>0</v>
      </c>
      <c r="H64" s="74">
        <f t="shared" si="43"/>
        <v>0</v>
      </c>
      <c r="I64" s="74">
        <f t="shared" si="43"/>
        <v>0</v>
      </c>
      <c r="J64" s="74">
        <f t="shared" si="43"/>
        <v>0</v>
      </c>
      <c r="K64" s="74">
        <f t="shared" si="43"/>
        <v>0</v>
      </c>
      <c r="L64" s="74">
        <f t="shared" si="43"/>
        <v>0</v>
      </c>
      <c r="M64" s="74">
        <f t="shared" si="43"/>
        <v>0</v>
      </c>
      <c r="N64" s="74">
        <f t="shared" si="43"/>
        <v>0</v>
      </c>
      <c r="O64" s="74">
        <f t="shared" si="43"/>
        <v>0</v>
      </c>
      <c r="P64" s="74">
        <f t="shared" si="43"/>
        <v>0</v>
      </c>
      <c r="Q64" s="74">
        <f t="shared" si="43"/>
        <v>0</v>
      </c>
      <c r="R64" s="57" t="e">
        <f t="shared" si="43"/>
        <v>#REF!</v>
      </c>
    </row>
    <row r="65" spans="1:18" ht="14.25" customHeight="1" thickTop="1" thickBot="1" x14ac:dyDescent="0.25">
      <c r="A65" s="6" t="s">
        <v>35</v>
      </c>
      <c r="B65" s="75">
        <f t="shared" ref="B65:R65" si="44">HOUR(B64)+MINUTE(B64)/100</f>
        <v>0</v>
      </c>
      <c r="C65" s="75">
        <f t="shared" si="44"/>
        <v>0</v>
      </c>
      <c r="D65" s="75">
        <f t="shared" si="44"/>
        <v>0</v>
      </c>
      <c r="E65" s="75">
        <f t="shared" si="44"/>
        <v>0</v>
      </c>
      <c r="F65" s="75">
        <f t="shared" si="44"/>
        <v>0</v>
      </c>
      <c r="G65" s="75">
        <f t="shared" si="44"/>
        <v>0</v>
      </c>
      <c r="H65" s="75">
        <f t="shared" si="44"/>
        <v>0</v>
      </c>
      <c r="I65" s="75">
        <f t="shared" si="44"/>
        <v>0</v>
      </c>
      <c r="J65" s="75">
        <f t="shared" si="44"/>
        <v>0</v>
      </c>
      <c r="K65" s="75">
        <f t="shared" si="44"/>
        <v>0</v>
      </c>
      <c r="L65" s="75">
        <f t="shared" si="44"/>
        <v>0</v>
      </c>
      <c r="M65" s="75">
        <f t="shared" si="44"/>
        <v>0</v>
      </c>
      <c r="N65" s="75">
        <f t="shared" si="44"/>
        <v>0</v>
      </c>
      <c r="O65" s="75">
        <f t="shared" si="44"/>
        <v>0</v>
      </c>
      <c r="P65" s="75">
        <f t="shared" si="44"/>
        <v>0</v>
      </c>
      <c r="Q65" s="75">
        <f t="shared" si="44"/>
        <v>0</v>
      </c>
      <c r="R65" s="73" t="e">
        <f t="shared" si="44"/>
        <v>#REF!</v>
      </c>
    </row>
    <row r="66" spans="1:18" ht="16.149999999999999" hidden="1" customHeight="1" thickTop="1" x14ac:dyDescent="0.2">
      <c r="A66" s="17" t="s">
        <v>36</v>
      </c>
      <c r="B66" s="76">
        <f>TIME(INT(B65),(B65-INT(B65))*100,0)</f>
        <v>0</v>
      </c>
      <c r="C66" s="76">
        <f t="shared" ref="C66:P66" si="45">TIME(INT(C65),(C65-INT(C65))*100,0)</f>
        <v>0</v>
      </c>
      <c r="D66" s="76">
        <f t="shared" si="45"/>
        <v>0</v>
      </c>
      <c r="E66" s="76">
        <f t="shared" si="45"/>
        <v>0</v>
      </c>
      <c r="F66" s="76">
        <f t="shared" si="45"/>
        <v>0</v>
      </c>
      <c r="G66" s="76">
        <f t="shared" si="45"/>
        <v>0</v>
      </c>
      <c r="H66" s="76">
        <f t="shared" si="45"/>
        <v>0</v>
      </c>
      <c r="I66" s="76">
        <f t="shared" si="45"/>
        <v>0</v>
      </c>
      <c r="J66" s="76">
        <f t="shared" si="45"/>
        <v>0</v>
      </c>
      <c r="K66" s="76">
        <f t="shared" si="45"/>
        <v>0</v>
      </c>
      <c r="L66" s="76">
        <f t="shared" si="45"/>
        <v>0</v>
      </c>
      <c r="M66" s="76">
        <f t="shared" si="45"/>
        <v>0</v>
      </c>
      <c r="N66" s="76">
        <f t="shared" si="45"/>
        <v>0</v>
      </c>
      <c r="O66" s="76">
        <f t="shared" si="45"/>
        <v>0</v>
      </c>
      <c r="P66" s="76">
        <f t="shared" si="45"/>
        <v>0</v>
      </c>
      <c r="Q66" s="76">
        <f>TIME(INT(Q65),(Q65-INT(Q65))*100,0)</f>
        <v>0</v>
      </c>
      <c r="R66" s="76" t="e">
        <f>TIME(INT(R65),(R65-INT(R65))*100,0)</f>
        <v>#REF!</v>
      </c>
    </row>
    <row r="67" spans="1:18" ht="14.25" hidden="1" customHeight="1" x14ac:dyDescent="0.2">
      <c r="A67" s="17" t="s">
        <v>37</v>
      </c>
      <c r="B67" s="22">
        <f>IF(B52=1,0,IF(B58&gt;B56,B58-B56-B66+B59,B59))</f>
        <v>0</v>
      </c>
      <c r="C67" s="22">
        <f t="shared" ref="C67:P67" si="46">IF(C52=1,0,IF(C58&gt;C56,C58-C56-C66+C59,C59))</f>
        <v>0</v>
      </c>
      <c r="D67" s="22">
        <f t="shared" si="46"/>
        <v>0</v>
      </c>
      <c r="E67" s="22">
        <f t="shared" si="46"/>
        <v>0</v>
      </c>
      <c r="F67" s="22">
        <f t="shared" si="46"/>
        <v>0</v>
      </c>
      <c r="G67" s="22">
        <f t="shared" si="46"/>
        <v>0</v>
      </c>
      <c r="H67" s="22">
        <f t="shared" si="46"/>
        <v>0</v>
      </c>
      <c r="I67" s="22">
        <f t="shared" si="46"/>
        <v>0</v>
      </c>
      <c r="J67" s="22">
        <f t="shared" si="46"/>
        <v>0</v>
      </c>
      <c r="K67" s="22">
        <f t="shared" si="46"/>
        <v>0</v>
      </c>
      <c r="L67" s="22">
        <f t="shared" si="46"/>
        <v>0</v>
      </c>
      <c r="M67" s="22">
        <f t="shared" si="46"/>
        <v>0</v>
      </c>
      <c r="N67" s="22">
        <f t="shared" si="46"/>
        <v>0</v>
      </c>
      <c r="O67" s="22">
        <f t="shared" si="46"/>
        <v>0</v>
      </c>
      <c r="P67" s="22">
        <f t="shared" si="46"/>
        <v>0</v>
      </c>
      <c r="Q67" s="22">
        <f>IF(Q52=1,0,IF(Q58&gt;Q56,Q58-Q56-Q66+Q59,Q59))</f>
        <v>0</v>
      </c>
      <c r="R67" s="22">
        <f>IF(R52=1,0,IF(R58&gt;R56,R58-R56-R66+R59,R59))</f>
        <v>0</v>
      </c>
    </row>
    <row r="68" spans="1:18" s="24" customFormat="1" ht="16.5" hidden="1" customHeight="1" thickBot="1" x14ac:dyDescent="0.25">
      <c r="A68" s="23" t="s">
        <v>38</v>
      </c>
      <c r="B68" s="57">
        <f t="shared" ref="B68:R68" si="47">IF(OR(LEFT(B48,1)="U",LEFT(B48,3)="mKK",B67&lt;$C$10),B67,$C$10)</f>
        <v>0</v>
      </c>
      <c r="C68" s="57">
        <f t="shared" si="47"/>
        <v>0</v>
      </c>
      <c r="D68" s="57">
        <f t="shared" si="47"/>
        <v>0</v>
      </c>
      <c r="E68" s="57">
        <f t="shared" si="47"/>
        <v>0</v>
      </c>
      <c r="F68" s="57">
        <f t="shared" si="47"/>
        <v>0</v>
      </c>
      <c r="G68" s="57">
        <f t="shared" si="47"/>
        <v>0</v>
      </c>
      <c r="H68" s="57">
        <f t="shared" si="47"/>
        <v>0</v>
      </c>
      <c r="I68" s="57">
        <f t="shared" si="47"/>
        <v>0</v>
      </c>
      <c r="J68" s="57">
        <f t="shared" si="47"/>
        <v>0</v>
      </c>
      <c r="K68" s="57">
        <f t="shared" si="47"/>
        <v>0</v>
      </c>
      <c r="L68" s="57">
        <f t="shared" si="47"/>
        <v>0</v>
      </c>
      <c r="M68" s="57">
        <f t="shared" si="47"/>
        <v>0</v>
      </c>
      <c r="N68" s="57">
        <f t="shared" si="47"/>
        <v>0</v>
      </c>
      <c r="O68" s="57">
        <f t="shared" si="47"/>
        <v>0</v>
      </c>
      <c r="P68" s="57">
        <f t="shared" si="47"/>
        <v>0</v>
      </c>
      <c r="Q68" s="57">
        <f t="shared" si="47"/>
        <v>0</v>
      </c>
      <c r="R68" s="57">
        <f t="shared" si="47"/>
        <v>0</v>
      </c>
    </row>
    <row r="69" spans="1:18" ht="14.25" customHeight="1" thickTop="1" thickBot="1" x14ac:dyDescent="0.25">
      <c r="A69" s="6" t="s">
        <v>37</v>
      </c>
      <c r="B69" s="25">
        <f>HOUR(B68)+MINUTE(B68)/100</f>
        <v>0</v>
      </c>
      <c r="C69" s="25">
        <f t="shared" ref="C69:Q69" si="48">HOUR(C68)+MINUTE(C68)/100</f>
        <v>0</v>
      </c>
      <c r="D69" s="25">
        <f t="shared" si="48"/>
        <v>0</v>
      </c>
      <c r="E69" s="25">
        <f t="shared" si="48"/>
        <v>0</v>
      </c>
      <c r="F69" s="25">
        <f t="shared" si="48"/>
        <v>0</v>
      </c>
      <c r="G69" s="25">
        <f t="shared" si="48"/>
        <v>0</v>
      </c>
      <c r="H69" s="25">
        <f t="shared" si="48"/>
        <v>0</v>
      </c>
      <c r="I69" s="25">
        <f t="shared" si="48"/>
        <v>0</v>
      </c>
      <c r="J69" s="25">
        <f t="shared" si="48"/>
        <v>0</v>
      </c>
      <c r="K69" s="25">
        <f t="shared" si="48"/>
        <v>0</v>
      </c>
      <c r="L69" s="25">
        <f t="shared" si="48"/>
        <v>0</v>
      </c>
      <c r="M69" s="25">
        <f t="shared" si="48"/>
        <v>0</v>
      </c>
      <c r="N69" s="25">
        <f t="shared" si="48"/>
        <v>0</v>
      </c>
      <c r="O69" s="25">
        <f t="shared" si="48"/>
        <v>0</v>
      </c>
      <c r="P69" s="25">
        <f t="shared" si="48"/>
        <v>0</v>
      </c>
      <c r="Q69" s="25">
        <f t="shared" si="48"/>
        <v>0</v>
      </c>
    </row>
    <row r="70" spans="1:18" s="24" customFormat="1" ht="14.25" hidden="1" thickTop="1" thickBot="1" x14ac:dyDescent="0.25">
      <c r="A70" s="23" t="s">
        <v>39</v>
      </c>
      <c r="B70" s="22">
        <f t="shared" ref="B70:Q70" si="49">B68-B61</f>
        <v>-0.33333333333333331</v>
      </c>
      <c r="C70" s="22">
        <f t="shared" si="49"/>
        <v>0</v>
      </c>
      <c r="D70" s="22">
        <f t="shared" si="49"/>
        <v>0</v>
      </c>
      <c r="E70" s="22">
        <f t="shared" si="49"/>
        <v>-0.33333333333333331</v>
      </c>
      <c r="F70" s="22">
        <f t="shared" si="49"/>
        <v>-0.33333333333333331</v>
      </c>
      <c r="G70" s="22">
        <f t="shared" si="49"/>
        <v>-0.33333333333333331</v>
      </c>
      <c r="H70" s="22">
        <f t="shared" si="49"/>
        <v>-0.33333333333333331</v>
      </c>
      <c r="I70" s="22">
        <f t="shared" si="49"/>
        <v>-0.33333333333333331</v>
      </c>
      <c r="J70" s="22">
        <f t="shared" si="49"/>
        <v>0</v>
      </c>
      <c r="K70" s="22">
        <f t="shared" si="49"/>
        <v>0</v>
      </c>
      <c r="L70" s="22">
        <f t="shared" si="49"/>
        <v>-0.33333333333333331</v>
      </c>
      <c r="M70" s="22">
        <f t="shared" si="49"/>
        <v>-0.33333333333333331</v>
      </c>
      <c r="N70" s="22">
        <f t="shared" si="49"/>
        <v>-0.33333333333333331</v>
      </c>
      <c r="O70" s="22">
        <f t="shared" si="49"/>
        <v>-0.33333333333333331</v>
      </c>
      <c r="P70" s="22">
        <f t="shared" si="49"/>
        <v>0</v>
      </c>
      <c r="Q70" s="22">
        <f t="shared" si="49"/>
        <v>0</v>
      </c>
    </row>
    <row r="71" spans="1:18" s="24" customFormat="1" ht="14.25" thickTop="1" thickBot="1" x14ac:dyDescent="0.25">
      <c r="A71" s="24" t="s">
        <v>40</v>
      </c>
      <c r="B71" s="26">
        <f>SIGN(B70)*(HOUR(ABS(B70))+MINUTE(ABS(B70))/100)</f>
        <v>-8</v>
      </c>
      <c r="C71" s="26">
        <f t="shared" ref="C71:Q71" si="50">SIGN(C70)*(HOUR(ABS(C70))+MINUTE(ABS(C70))/100)</f>
        <v>0</v>
      </c>
      <c r="D71" s="26">
        <f t="shared" si="50"/>
        <v>0</v>
      </c>
      <c r="E71" s="26">
        <f t="shared" si="50"/>
        <v>-8</v>
      </c>
      <c r="F71" s="26">
        <f t="shared" si="50"/>
        <v>-8</v>
      </c>
      <c r="G71" s="26">
        <f t="shared" si="50"/>
        <v>-8</v>
      </c>
      <c r="H71" s="26">
        <f t="shared" si="50"/>
        <v>-8</v>
      </c>
      <c r="I71" s="26">
        <f t="shared" si="50"/>
        <v>-8</v>
      </c>
      <c r="J71" s="26">
        <f t="shared" si="50"/>
        <v>0</v>
      </c>
      <c r="K71" s="26">
        <f t="shared" si="50"/>
        <v>0</v>
      </c>
      <c r="L71" s="26">
        <f t="shared" si="50"/>
        <v>-8</v>
      </c>
      <c r="M71" s="26">
        <f t="shared" si="50"/>
        <v>-8</v>
      </c>
      <c r="N71" s="26">
        <f t="shared" si="50"/>
        <v>-8</v>
      </c>
      <c r="O71" s="26">
        <f t="shared" si="50"/>
        <v>-8</v>
      </c>
      <c r="P71" s="27">
        <f t="shared" si="50"/>
        <v>0</v>
      </c>
      <c r="Q71" s="27">
        <f t="shared" si="50"/>
        <v>0</v>
      </c>
    </row>
    <row r="72" spans="1:18" s="24" customFormat="1" ht="13.5" hidden="1" thickTop="1" x14ac:dyDescent="0.2">
      <c r="A72" s="23" t="s">
        <v>41</v>
      </c>
      <c r="B72" s="58">
        <f>B70+P40</f>
        <v>-11.333333333333337</v>
      </c>
      <c r="C72" s="22">
        <f t="shared" ref="C72:Q72" si="51">C70+B72</f>
        <v>-11.333333333333337</v>
      </c>
      <c r="D72" s="22">
        <f t="shared" si="51"/>
        <v>-11.333333333333337</v>
      </c>
      <c r="E72" s="22">
        <f t="shared" si="51"/>
        <v>-11.666666666666671</v>
      </c>
      <c r="F72" s="22">
        <f t="shared" si="51"/>
        <v>-12.000000000000005</v>
      </c>
      <c r="G72" s="22">
        <f t="shared" si="51"/>
        <v>-12.333333333333339</v>
      </c>
      <c r="H72" s="22">
        <f t="shared" si="51"/>
        <v>-12.666666666666673</v>
      </c>
      <c r="I72" s="22">
        <f t="shared" si="51"/>
        <v>-13.000000000000007</v>
      </c>
      <c r="J72" s="22">
        <f t="shared" si="51"/>
        <v>-13.000000000000007</v>
      </c>
      <c r="K72" s="22">
        <f t="shared" si="51"/>
        <v>-13.000000000000007</v>
      </c>
      <c r="L72" s="22">
        <f t="shared" si="51"/>
        <v>-13.333333333333341</v>
      </c>
      <c r="M72" s="22">
        <f t="shared" si="51"/>
        <v>-13.666666666666675</v>
      </c>
      <c r="N72" s="22">
        <f t="shared" si="51"/>
        <v>-14.000000000000009</v>
      </c>
      <c r="O72" s="22">
        <f t="shared" si="51"/>
        <v>-14.333333333333343</v>
      </c>
      <c r="P72" s="22">
        <f t="shared" si="51"/>
        <v>-14.333333333333343</v>
      </c>
      <c r="Q72" s="66">
        <f t="shared" si="51"/>
        <v>-14.333333333333343</v>
      </c>
    </row>
    <row r="73" spans="1:18" ht="16.149999999999999" customHeight="1" thickTop="1" x14ac:dyDescent="0.2">
      <c r="A73" s="24" t="s">
        <v>42</v>
      </c>
      <c r="B73" s="28">
        <f>SIGN(B72)*(DAY(ABS(B72))*24+HOUR(ABS(B72))+MINUTE(ABS(B72))/100)</f>
        <v>-272</v>
      </c>
      <c r="C73" s="28">
        <f t="shared" ref="C73:Q73" si="52">SIGN(C72)*(DAY(ABS(C72))*24+HOUR(ABS(C72))+MINUTE(ABS(C72))/100)</f>
        <v>-272</v>
      </c>
      <c r="D73" s="28">
        <f t="shared" si="52"/>
        <v>-272</v>
      </c>
      <c r="E73" s="28">
        <f t="shared" si="52"/>
        <v>-280</v>
      </c>
      <c r="F73" s="28">
        <f t="shared" si="52"/>
        <v>-288</v>
      </c>
      <c r="G73" s="28">
        <f t="shared" si="52"/>
        <v>-296</v>
      </c>
      <c r="H73" s="28">
        <f t="shared" si="52"/>
        <v>-304</v>
      </c>
      <c r="I73" s="28">
        <f t="shared" si="52"/>
        <v>-312</v>
      </c>
      <c r="J73" s="28">
        <f t="shared" si="52"/>
        <v>-312</v>
      </c>
      <c r="K73" s="28">
        <f t="shared" si="52"/>
        <v>-312</v>
      </c>
      <c r="L73" s="28">
        <f t="shared" si="52"/>
        <v>-320</v>
      </c>
      <c r="M73" s="28">
        <f t="shared" si="52"/>
        <v>-328</v>
      </c>
      <c r="N73" s="28">
        <f t="shared" si="52"/>
        <v>-336</v>
      </c>
      <c r="O73" s="28">
        <f t="shared" si="52"/>
        <v>-344</v>
      </c>
      <c r="P73" s="28">
        <f t="shared" si="52"/>
        <v>-344</v>
      </c>
      <c r="Q73" s="28">
        <f t="shared" si="52"/>
        <v>-344</v>
      </c>
    </row>
    <row r="74" spans="1:18" ht="6" customHeight="1" thickBot="1" x14ac:dyDescent="0.35">
      <c r="A74" s="24"/>
      <c r="B74" s="70" t="str">
        <f>IF(B52=1,"Eing.fehler","")</f>
        <v/>
      </c>
      <c r="C74" s="70" t="str">
        <f t="shared" ref="C74:R74" si="53">IF(C52=1,"Eing.fehler","")</f>
        <v/>
      </c>
      <c r="D74" s="70" t="str">
        <f t="shared" si="53"/>
        <v/>
      </c>
      <c r="E74" s="70" t="str">
        <f t="shared" si="53"/>
        <v/>
      </c>
      <c r="F74" s="70" t="str">
        <f t="shared" si="53"/>
        <v/>
      </c>
      <c r="G74" s="70" t="str">
        <f t="shared" si="53"/>
        <v/>
      </c>
      <c r="H74" s="70" t="str">
        <f t="shared" si="53"/>
        <v/>
      </c>
      <c r="I74" s="70" t="str">
        <f t="shared" si="53"/>
        <v/>
      </c>
      <c r="J74" s="70" t="str">
        <f t="shared" si="53"/>
        <v/>
      </c>
      <c r="K74" s="70" t="str">
        <f t="shared" si="53"/>
        <v/>
      </c>
      <c r="L74" s="70" t="str">
        <f t="shared" si="53"/>
        <v/>
      </c>
      <c r="M74" s="70" t="str">
        <f t="shared" si="53"/>
        <v/>
      </c>
      <c r="N74" s="70" t="str">
        <f t="shared" si="53"/>
        <v/>
      </c>
      <c r="O74" s="70" t="str">
        <f t="shared" si="53"/>
        <v/>
      </c>
      <c r="P74" s="70" t="str">
        <f t="shared" si="53"/>
        <v/>
      </c>
      <c r="Q74" s="70" t="str">
        <f t="shared" si="53"/>
        <v/>
      </c>
      <c r="R74" s="70" t="str">
        <f t="shared" si="53"/>
        <v/>
      </c>
    </row>
    <row r="75" spans="1:18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46</v>
      </c>
      <c r="K75" s="91"/>
      <c r="L75" s="92"/>
      <c r="M75" s="93"/>
      <c r="O75" s="109" t="s">
        <v>47</v>
      </c>
    </row>
    <row r="76" spans="1:18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87" t="s">
        <v>51</v>
      </c>
      <c r="L76" s="2"/>
      <c r="M76" s="94"/>
      <c r="O76" s="60"/>
      <c r="P76" s="80"/>
      <c r="Q76" s="61"/>
    </row>
    <row r="77" spans="1:18" x14ac:dyDescent="0.2">
      <c r="A77" s="85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55</v>
      </c>
      <c r="L77" s="2"/>
      <c r="M77" s="94"/>
      <c r="O77" s="107"/>
      <c r="P77" s="79"/>
      <c r="Q77" s="108"/>
    </row>
    <row r="78" spans="1:18" ht="13.5" thickBot="1" x14ac:dyDescent="0.25">
      <c r="A78" s="86" t="s">
        <v>56</v>
      </c>
      <c r="B78" s="90" t="s">
        <v>57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6"/>
      <c r="O78" s="62"/>
      <c r="P78" s="81"/>
      <c r="Q78" s="63"/>
    </row>
    <row r="79" spans="1:18" ht="13.5" thickTop="1" x14ac:dyDescent="0.2"/>
  </sheetData>
  <sheetProtection sheet="1" objects="1" scenarios="1"/>
  <phoneticPr fontId="2" type="noConversion"/>
  <pageMargins left="0.23622047244094491" right="0" top="0" bottom="0" header="0.22" footer="0.16"/>
  <pageSetup paperSize="9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6"/>
  <dimension ref="A1:BA60"/>
  <sheetViews>
    <sheetView showGridLines="0" tabSelected="1" topLeftCell="A10" zoomScaleNormal="100" workbookViewId="0">
      <selection activeCell="BA27" sqref="BA27"/>
    </sheetView>
  </sheetViews>
  <sheetFormatPr baseColWidth="10" defaultRowHeight="12.75" x14ac:dyDescent="0.2"/>
  <cols>
    <col min="1" max="1" width="28.5703125" customWidth="1"/>
    <col min="2" max="2" width="8.85546875" style="282" customWidth="1"/>
    <col min="3" max="3" width="7.85546875" style="282" customWidth="1"/>
    <col min="4" max="4" width="8.140625" style="282" customWidth="1"/>
    <col min="5" max="5" width="9.140625" style="282" customWidth="1"/>
    <col min="6" max="6" width="8" style="282" customWidth="1"/>
    <col min="7" max="7" width="9.5703125" style="282" customWidth="1"/>
    <col min="8" max="8" width="9.28515625" style="282" customWidth="1"/>
    <col min="9" max="9" width="8.28515625" style="282" customWidth="1"/>
    <col min="10" max="10" width="9.28515625" style="282" customWidth="1"/>
    <col min="11" max="13" width="11.28515625" hidden="1" customWidth="1"/>
    <col min="14" max="14" width="9.85546875" style="282" customWidth="1"/>
    <col min="15" max="15" width="22.85546875" customWidth="1"/>
    <col min="16" max="21" width="11.42578125" hidden="1" customWidth="1"/>
    <col min="22" max="22" width="11.85546875" hidden="1" customWidth="1"/>
    <col min="23" max="24" width="11.42578125" hidden="1" customWidth="1"/>
    <col min="25" max="26" width="11.42578125" style="293" hidden="1" customWidth="1"/>
    <col min="27" max="27" width="11.42578125" style="281" hidden="1" customWidth="1"/>
    <col min="28" max="29" width="11.42578125" style="293" hidden="1" customWidth="1"/>
    <col min="30" max="30" width="11.42578125" hidden="1" customWidth="1"/>
    <col min="31" max="31" width="6.140625" style="281" hidden="1" customWidth="1"/>
    <col min="32" max="43" width="11.42578125" hidden="1" customWidth="1"/>
    <col min="44" max="47" width="11.42578125" style="377" hidden="1" customWidth="1"/>
    <col min="48" max="53" width="11.42578125" style="377" customWidth="1"/>
  </cols>
  <sheetData>
    <row r="1" spans="1:53" ht="18" x14ac:dyDescent="0.25">
      <c r="A1" s="180"/>
      <c r="B1" s="285" t="s">
        <v>150</v>
      </c>
      <c r="H1" s="285" t="str">
        <f>'01'!B3</f>
        <v xml:space="preserve">Max </v>
      </c>
      <c r="P1" s="298"/>
      <c r="Q1" s="298"/>
      <c r="R1" s="298"/>
      <c r="S1" s="298"/>
      <c r="T1" s="351"/>
      <c r="U1" s="351"/>
      <c r="V1" s="351"/>
      <c r="W1" s="351"/>
      <c r="X1" s="351"/>
      <c r="Y1" s="351"/>
      <c r="Z1" s="299"/>
      <c r="AA1" s="299"/>
      <c r="AB1" s="298"/>
      <c r="AC1" s="298"/>
      <c r="AD1" s="298"/>
      <c r="AE1" s="300"/>
      <c r="AF1" s="300"/>
      <c r="AG1" s="359"/>
      <c r="AH1" s="359"/>
      <c r="AI1" s="298"/>
      <c r="AJ1" s="298"/>
      <c r="AK1" s="298"/>
      <c r="AL1" s="298"/>
      <c r="AM1" s="298"/>
      <c r="AN1" s="298"/>
      <c r="AO1" s="298"/>
      <c r="AP1" s="298"/>
      <c r="AQ1" s="298"/>
    </row>
    <row r="2" spans="1:53" ht="19.5" customHeight="1" x14ac:dyDescent="0.25">
      <c r="A2" s="180"/>
      <c r="B2" s="285"/>
      <c r="P2" s="298"/>
      <c r="Q2" s="298"/>
      <c r="R2" s="298"/>
      <c r="S2" s="298"/>
      <c r="T2" s="357" t="s">
        <v>130</v>
      </c>
      <c r="U2" s="357" t="s">
        <v>131</v>
      </c>
      <c r="V2" s="357" t="s">
        <v>127</v>
      </c>
      <c r="W2" s="357" t="s">
        <v>132</v>
      </c>
      <c r="X2" s="357" t="s">
        <v>133</v>
      </c>
      <c r="Y2" s="357" t="s">
        <v>128</v>
      </c>
      <c r="Z2" s="357" t="s">
        <v>134</v>
      </c>
      <c r="AA2" s="357" t="s">
        <v>135</v>
      </c>
      <c r="AB2" s="357" t="s">
        <v>129</v>
      </c>
      <c r="AC2" s="356" t="s">
        <v>136</v>
      </c>
      <c r="AD2" s="356" t="s">
        <v>137</v>
      </c>
      <c r="AE2" s="356" t="s">
        <v>138</v>
      </c>
      <c r="AF2" s="362" t="s">
        <v>107</v>
      </c>
      <c r="AG2" s="358" t="s">
        <v>139</v>
      </c>
      <c r="AH2" s="358" t="s">
        <v>140</v>
      </c>
      <c r="AI2" s="358" t="s">
        <v>142</v>
      </c>
      <c r="AJ2" s="358" t="s">
        <v>143</v>
      </c>
      <c r="AK2" s="358" t="s">
        <v>140</v>
      </c>
      <c r="AL2" s="358" t="s">
        <v>144</v>
      </c>
      <c r="AM2" s="298"/>
      <c r="AN2" s="298"/>
      <c r="AO2" s="298"/>
      <c r="AP2" s="298"/>
      <c r="AQ2" s="298"/>
    </row>
    <row r="3" spans="1:53" s="184" customFormat="1" ht="15.75" x14ac:dyDescent="0.25">
      <c r="A3" s="193" t="s">
        <v>115</v>
      </c>
      <c r="B3" s="286" t="str">
        <f>'02'!B4</f>
        <v>Februar</v>
      </c>
      <c r="C3" s="288"/>
      <c r="D3" s="283" t="s">
        <v>112</v>
      </c>
      <c r="E3" s="221"/>
      <c r="F3" s="221">
        <f>'02'!P4</f>
        <v>168</v>
      </c>
      <c r="G3" s="288"/>
      <c r="H3" s="288"/>
      <c r="I3" s="288" t="s">
        <v>113</v>
      </c>
      <c r="J3" s="288"/>
      <c r="K3" s="186"/>
      <c r="L3" s="186"/>
      <c r="M3" s="186"/>
      <c r="N3" s="288">
        <f>F3*0.6</f>
        <v>100.8</v>
      </c>
      <c r="O3" s="186"/>
      <c r="P3" s="306"/>
      <c r="Q3" s="306"/>
      <c r="R3" s="306"/>
      <c r="S3" s="306"/>
      <c r="T3" s="352"/>
      <c r="U3" s="352"/>
      <c r="V3" s="352"/>
      <c r="W3" s="352"/>
      <c r="X3" s="352"/>
      <c r="Y3" s="352"/>
      <c r="Z3" s="307"/>
      <c r="AA3" s="307"/>
      <c r="AB3" s="306"/>
      <c r="AC3" s="306"/>
      <c r="AD3" s="306"/>
      <c r="AE3" s="308"/>
      <c r="AF3" s="363"/>
      <c r="AG3" s="360"/>
      <c r="AH3" s="360"/>
      <c r="AI3" s="306"/>
      <c r="AJ3" s="306"/>
      <c r="AK3" s="306"/>
      <c r="AL3" s="306"/>
      <c r="AM3" s="306"/>
      <c r="AN3" s="306"/>
      <c r="AO3" s="306"/>
      <c r="AP3" s="306"/>
      <c r="AQ3" s="306"/>
      <c r="AR3" s="378"/>
      <c r="AS3" s="378"/>
      <c r="AT3" s="378"/>
      <c r="AU3" s="378"/>
      <c r="AV3" s="378"/>
      <c r="AW3" s="378"/>
      <c r="AX3" s="378"/>
      <c r="AY3" s="378"/>
      <c r="AZ3" s="378"/>
      <c r="BA3" s="378"/>
    </row>
    <row r="4" spans="1:53" ht="13.5" thickBot="1" x14ac:dyDescent="0.25">
      <c r="P4" s="298"/>
      <c r="Q4" s="298"/>
      <c r="R4" s="298"/>
      <c r="S4" s="298"/>
      <c r="T4" s="351"/>
      <c r="U4" s="351"/>
      <c r="V4" s="351"/>
      <c r="W4" s="351"/>
      <c r="X4" s="351"/>
      <c r="Y4" s="351"/>
      <c r="Z4" s="299"/>
      <c r="AA4" s="299"/>
      <c r="AB4" s="298"/>
      <c r="AC4" s="298"/>
      <c r="AD4" s="298"/>
      <c r="AE4" s="300"/>
      <c r="AF4" s="364"/>
      <c r="AG4" s="359"/>
      <c r="AH4" s="359"/>
      <c r="AI4" s="298"/>
      <c r="AJ4" s="298"/>
      <c r="AK4" s="298"/>
      <c r="AL4" s="298"/>
      <c r="AM4" s="298"/>
      <c r="AN4" s="298"/>
      <c r="AO4" s="298"/>
      <c r="AP4" s="298"/>
      <c r="AQ4" s="298"/>
    </row>
    <row r="5" spans="1:53" ht="15" x14ac:dyDescent="0.25">
      <c r="A5" s="172" t="s">
        <v>17</v>
      </c>
      <c r="B5" s="287" t="s">
        <v>19</v>
      </c>
      <c r="C5" s="287" t="s">
        <v>20</v>
      </c>
      <c r="D5" s="284" t="s">
        <v>107</v>
      </c>
      <c r="E5" s="289" t="s">
        <v>19</v>
      </c>
      <c r="F5" s="287" t="s">
        <v>20</v>
      </c>
      <c r="G5" s="284" t="s">
        <v>107</v>
      </c>
      <c r="H5" s="289" t="s">
        <v>19</v>
      </c>
      <c r="I5" s="287" t="s">
        <v>20</v>
      </c>
      <c r="J5" s="287" t="s">
        <v>107</v>
      </c>
      <c r="K5" s="174" t="s">
        <v>19</v>
      </c>
      <c r="L5" s="174" t="s">
        <v>20</v>
      </c>
      <c r="M5" s="176"/>
      <c r="N5" s="291" t="s">
        <v>111</v>
      </c>
      <c r="O5" s="178" t="s">
        <v>108</v>
      </c>
      <c r="P5" s="301"/>
      <c r="Q5" s="298"/>
      <c r="R5" s="298"/>
      <c r="S5" s="298"/>
      <c r="T5" s="351"/>
      <c r="U5" s="351"/>
      <c r="V5" s="351"/>
      <c r="W5" s="351"/>
      <c r="X5" s="351"/>
      <c r="Y5" s="351"/>
      <c r="Z5" s="299"/>
      <c r="AA5" s="299"/>
      <c r="AB5" s="298"/>
      <c r="AC5" s="298"/>
      <c r="AD5" s="298"/>
      <c r="AE5" s="300"/>
      <c r="AF5" s="364"/>
      <c r="AG5" s="359"/>
      <c r="AH5" s="359"/>
      <c r="AI5" s="298"/>
      <c r="AJ5" s="298"/>
      <c r="AK5" s="298"/>
      <c r="AL5" s="298"/>
      <c r="AM5" s="298"/>
      <c r="AN5" s="298"/>
      <c r="AO5" s="298"/>
      <c r="AP5" s="298"/>
      <c r="AQ5" s="298"/>
    </row>
    <row r="6" spans="1:53" ht="15" x14ac:dyDescent="0.25">
      <c r="A6" s="338">
        <v>45323</v>
      </c>
      <c r="B6" s="312"/>
      <c r="C6" s="312"/>
      <c r="D6" s="311">
        <f>AC6</f>
        <v>0</v>
      </c>
      <c r="E6" s="340"/>
      <c r="F6" s="311"/>
      <c r="G6" s="339">
        <f>AD6</f>
        <v>0</v>
      </c>
      <c r="H6" s="341"/>
      <c r="I6" s="312"/>
      <c r="J6" s="339">
        <f>AE6</f>
        <v>0</v>
      </c>
      <c r="K6" s="342"/>
      <c r="L6" s="342"/>
      <c r="M6" s="342"/>
      <c r="N6" s="314">
        <f>AL6</f>
        <v>0</v>
      </c>
      <c r="O6" s="344"/>
      <c r="P6" s="301"/>
      <c r="Q6" s="298"/>
      <c r="R6" s="298"/>
      <c r="S6" s="298"/>
      <c r="T6" s="354">
        <f t="shared" ref="T6" si="0">TIME(INT(B6),(B6-INT(B6))*100,0)</f>
        <v>0</v>
      </c>
      <c r="U6" s="354">
        <f t="shared" ref="U6" si="1">TIME(INT(C6),(C6-INT(C6))*100,0)</f>
        <v>0</v>
      </c>
      <c r="V6" s="354">
        <f>U6-T6</f>
        <v>0</v>
      </c>
      <c r="W6" s="355">
        <f t="shared" ref="W6" si="2">TIME(INT(E6),(E6-INT(E6))*100,0)</f>
        <v>0</v>
      </c>
      <c r="X6" s="355">
        <f t="shared" ref="X6" si="3">TIME(INT(F6),(F6-INT(F6))*100,0)</f>
        <v>0</v>
      </c>
      <c r="Y6" s="355">
        <f>X6-W6</f>
        <v>0</v>
      </c>
      <c r="Z6" s="303">
        <f t="shared" ref="Z6" si="4">TIME(INT(H6),(H6-INT(H6))*100,0)</f>
        <v>0</v>
      </c>
      <c r="AA6" s="303">
        <f t="shared" ref="AA6" si="5">TIME(INT(I6),(I6-INT(I6))*100,0)</f>
        <v>0</v>
      </c>
      <c r="AB6" s="303">
        <f>AA6-Z6</f>
        <v>0</v>
      </c>
      <c r="AC6" s="302">
        <f t="shared" ref="AC6" si="6">HOUR(V6)+MINUTE(V6)/100</f>
        <v>0</v>
      </c>
      <c r="AD6" s="302">
        <f t="shared" ref="AD6" si="7">HOUR(Y6)+MINUTE(Y6)/100</f>
        <v>0</v>
      </c>
      <c r="AE6" s="304">
        <f>HOUR(AB6)+MINUTE(AB6)/100</f>
        <v>0</v>
      </c>
      <c r="AF6" s="364">
        <f t="shared" ref="AF6" si="8">SUM(AC6:AE6)</f>
        <v>0</v>
      </c>
      <c r="AG6" s="359">
        <f t="shared" ref="AG6" si="9">INT(AF6)</f>
        <v>0</v>
      </c>
      <c r="AH6" s="359">
        <f>(AF6-AG6)*100</f>
        <v>0</v>
      </c>
      <c r="AI6" s="298">
        <f>INT(AH6/60)</f>
        <v>0</v>
      </c>
      <c r="AJ6" s="359">
        <f>AG6+AI6</f>
        <v>0</v>
      </c>
      <c r="AK6" s="298">
        <f>AH6-AI6*60</f>
        <v>0</v>
      </c>
      <c r="AL6" s="298">
        <f>AJ6+AK6/100</f>
        <v>0</v>
      </c>
      <c r="AM6" s="298"/>
      <c r="AN6" s="298"/>
      <c r="AO6" s="298"/>
      <c r="AP6" s="298"/>
      <c r="AQ6" s="298"/>
    </row>
    <row r="7" spans="1:53" ht="15" x14ac:dyDescent="0.25">
      <c r="A7" s="338">
        <v>45324</v>
      </c>
      <c r="B7" s="311"/>
      <c r="C7" s="311"/>
      <c r="D7" s="311">
        <f t="shared" ref="D7:D34" si="10">AC7</f>
        <v>0</v>
      </c>
      <c r="E7" s="311"/>
      <c r="F7" s="311"/>
      <c r="G7" s="339">
        <f t="shared" ref="G7:G34" si="11">AD7</f>
        <v>0</v>
      </c>
      <c r="H7" s="312"/>
      <c r="I7" s="312"/>
      <c r="J7" s="339">
        <f t="shared" ref="J7:J34" si="12">AE7</f>
        <v>0</v>
      </c>
      <c r="K7" s="313"/>
      <c r="L7" s="313"/>
      <c r="M7" s="313"/>
      <c r="N7" s="314">
        <f t="shared" ref="N7:N34" si="13">AL7</f>
        <v>0</v>
      </c>
      <c r="O7" s="315"/>
      <c r="P7" s="301"/>
      <c r="Q7" s="298"/>
      <c r="R7" s="298"/>
      <c r="S7" s="298"/>
      <c r="T7" s="354">
        <f t="shared" ref="T7:U33" si="14">TIME(INT(B7),(B7-INT(B7))*100,0)</f>
        <v>0</v>
      </c>
      <c r="U7" s="354">
        <f t="shared" si="14"/>
        <v>0</v>
      </c>
      <c r="V7" s="354">
        <f>U7-T7</f>
        <v>0</v>
      </c>
      <c r="W7" s="355">
        <f t="shared" ref="W7:X33" si="15">TIME(INT(E7),(E7-INT(E7))*100,0)</f>
        <v>0</v>
      </c>
      <c r="X7" s="355">
        <f t="shared" si="15"/>
        <v>0</v>
      </c>
      <c r="Y7" s="355">
        <f>X7-W7</f>
        <v>0</v>
      </c>
      <c r="Z7" s="303">
        <f t="shared" ref="Z7:AA33" si="16">TIME(INT(H7),(H7-INT(H7))*100,0)</f>
        <v>0</v>
      </c>
      <c r="AA7" s="303">
        <f t="shared" si="16"/>
        <v>0</v>
      </c>
      <c r="AB7" s="303">
        <f>AA7-Z7</f>
        <v>0</v>
      </c>
      <c r="AC7" s="302">
        <f t="shared" ref="AC7:AC33" si="17">HOUR(V7)+MINUTE(V7)/100</f>
        <v>0</v>
      </c>
      <c r="AD7" s="302">
        <f t="shared" ref="AD7:AD33" si="18">HOUR(Y7)+MINUTE(Y7)/100</f>
        <v>0</v>
      </c>
      <c r="AE7" s="304">
        <f>HOUR(AB7)+MINUTE(AB7)/100</f>
        <v>0</v>
      </c>
      <c r="AF7" s="364">
        <f t="shared" ref="AF7:AF33" si="19">SUM(AC7:AE7)</f>
        <v>0</v>
      </c>
      <c r="AG7" s="359">
        <f t="shared" ref="AG7:AG33" si="20">INT(AF7)</f>
        <v>0</v>
      </c>
      <c r="AH7" s="359">
        <f>(AF7-AG7)*100</f>
        <v>0</v>
      </c>
      <c r="AI7" s="298">
        <f>INT(AH7/60)</f>
        <v>0</v>
      </c>
      <c r="AJ7" s="359">
        <f>AG7+AI7</f>
        <v>0</v>
      </c>
      <c r="AK7" s="298">
        <f>AH7-AI7*60</f>
        <v>0</v>
      </c>
      <c r="AL7" s="298">
        <f>AJ7+AK7/100</f>
        <v>0</v>
      </c>
      <c r="AM7" s="298"/>
      <c r="AN7" s="298"/>
      <c r="AO7" s="298"/>
      <c r="AP7" s="298"/>
      <c r="AQ7" s="298"/>
    </row>
    <row r="8" spans="1:53" ht="14.25" x14ac:dyDescent="0.2">
      <c r="A8" s="394">
        <v>45325</v>
      </c>
      <c r="B8" s="384"/>
      <c r="C8" s="384"/>
      <c r="D8" s="384"/>
      <c r="E8" s="384"/>
      <c r="F8" s="384"/>
      <c r="G8" s="384"/>
      <c r="H8" s="384"/>
      <c r="I8" s="384"/>
      <c r="J8" s="384"/>
      <c r="K8" s="389"/>
      <c r="L8" s="389"/>
      <c r="M8" s="389"/>
      <c r="N8" s="384"/>
      <c r="O8" s="391"/>
      <c r="P8" s="298"/>
      <c r="Q8" s="298"/>
      <c r="R8" s="298"/>
      <c r="S8" s="298"/>
      <c r="T8" s="354">
        <f t="shared" si="14"/>
        <v>0</v>
      </c>
      <c r="U8" s="354">
        <f t="shared" si="14"/>
        <v>0</v>
      </c>
      <c r="V8" s="354">
        <f t="shared" ref="V8:V33" si="21">U8-T8</f>
        <v>0</v>
      </c>
      <c r="W8" s="355">
        <f t="shared" si="15"/>
        <v>0</v>
      </c>
      <c r="X8" s="355">
        <f t="shared" si="15"/>
        <v>0</v>
      </c>
      <c r="Y8" s="355">
        <f t="shared" ref="Y8:Y33" si="22">X8-W8</f>
        <v>0</v>
      </c>
      <c r="Z8" s="303">
        <f t="shared" si="16"/>
        <v>0</v>
      </c>
      <c r="AA8" s="303">
        <f t="shared" si="16"/>
        <v>0</v>
      </c>
      <c r="AB8" s="303">
        <f t="shared" ref="AB8:AB33" si="23">AA8-Z8</f>
        <v>0</v>
      </c>
      <c r="AC8" s="302">
        <f t="shared" si="17"/>
        <v>0</v>
      </c>
      <c r="AD8" s="302">
        <f t="shared" si="18"/>
        <v>0</v>
      </c>
      <c r="AE8" s="304">
        <f t="shared" ref="AE8:AE33" si="24">HOUR(AB8)+MINUTE(AB8)/100</f>
        <v>0</v>
      </c>
      <c r="AF8" s="364">
        <f t="shared" si="19"/>
        <v>0</v>
      </c>
      <c r="AG8" s="359">
        <f t="shared" si="20"/>
        <v>0</v>
      </c>
      <c r="AH8" s="359">
        <f t="shared" ref="AH8:AH33" si="25">(AF8-AG8)*100</f>
        <v>0</v>
      </c>
      <c r="AI8" s="298">
        <f t="shared" ref="AI8:AI33" si="26">INT(AH8/60)</f>
        <v>0</v>
      </c>
      <c r="AJ8" s="359">
        <f t="shared" ref="AJ8:AJ33" si="27">AG8+AI8</f>
        <v>0</v>
      </c>
      <c r="AK8" s="298">
        <f t="shared" ref="AK8:AK33" si="28">AH8-AI8*60</f>
        <v>0</v>
      </c>
      <c r="AL8" s="298">
        <f t="shared" ref="AL8:AL33" si="29">AJ8+AK8/100</f>
        <v>0</v>
      </c>
      <c r="AM8" s="298"/>
      <c r="AN8" s="298"/>
      <c r="AO8" s="298"/>
      <c r="AP8" s="298"/>
      <c r="AQ8" s="298"/>
    </row>
    <row r="9" spans="1:53" ht="14.25" x14ac:dyDescent="0.2">
      <c r="A9" s="394">
        <v>45326</v>
      </c>
      <c r="B9" s="384"/>
      <c r="C9" s="384"/>
      <c r="D9" s="384"/>
      <c r="E9" s="384"/>
      <c r="F9" s="384"/>
      <c r="G9" s="384"/>
      <c r="H9" s="384"/>
      <c r="I9" s="384"/>
      <c r="J9" s="384"/>
      <c r="K9" s="389"/>
      <c r="L9" s="389"/>
      <c r="M9" s="389"/>
      <c r="N9" s="384"/>
      <c r="O9" s="391"/>
      <c r="P9" s="298"/>
      <c r="Q9" s="298"/>
      <c r="R9" s="298"/>
      <c r="S9" s="298"/>
      <c r="T9" s="354">
        <f t="shared" si="14"/>
        <v>0</v>
      </c>
      <c r="U9" s="354">
        <f t="shared" si="14"/>
        <v>0</v>
      </c>
      <c r="V9" s="354">
        <f t="shared" si="21"/>
        <v>0</v>
      </c>
      <c r="W9" s="355">
        <f t="shared" si="15"/>
        <v>0</v>
      </c>
      <c r="X9" s="355">
        <f t="shared" si="15"/>
        <v>0</v>
      </c>
      <c r="Y9" s="355">
        <f t="shared" si="22"/>
        <v>0</v>
      </c>
      <c r="Z9" s="303">
        <f t="shared" si="16"/>
        <v>0</v>
      </c>
      <c r="AA9" s="303">
        <f t="shared" si="16"/>
        <v>0</v>
      </c>
      <c r="AB9" s="303">
        <f t="shared" si="23"/>
        <v>0</v>
      </c>
      <c r="AC9" s="302">
        <f t="shared" si="17"/>
        <v>0</v>
      </c>
      <c r="AD9" s="302">
        <f t="shared" si="18"/>
        <v>0</v>
      </c>
      <c r="AE9" s="304">
        <f t="shared" si="24"/>
        <v>0</v>
      </c>
      <c r="AF9" s="364">
        <f>SUM(AC9:AE9)</f>
        <v>0</v>
      </c>
      <c r="AG9" s="359">
        <f>INT(AF9)</f>
        <v>0</v>
      </c>
      <c r="AH9" s="359">
        <f t="shared" si="25"/>
        <v>0</v>
      </c>
      <c r="AI9" s="298">
        <f t="shared" si="26"/>
        <v>0</v>
      </c>
      <c r="AJ9" s="359">
        <f t="shared" si="27"/>
        <v>0</v>
      </c>
      <c r="AK9" s="298">
        <f t="shared" si="28"/>
        <v>0</v>
      </c>
      <c r="AL9" s="298">
        <f t="shared" si="29"/>
        <v>0</v>
      </c>
      <c r="AM9" s="298"/>
      <c r="AN9" s="298"/>
      <c r="AO9" s="298"/>
      <c r="AP9" s="298"/>
      <c r="AQ9" s="298"/>
    </row>
    <row r="10" spans="1:53" ht="15" x14ac:dyDescent="0.25">
      <c r="A10" s="338">
        <v>45327</v>
      </c>
      <c r="B10" s="311"/>
      <c r="C10" s="311"/>
      <c r="D10" s="311">
        <f t="shared" si="10"/>
        <v>0</v>
      </c>
      <c r="E10" s="311"/>
      <c r="F10" s="311"/>
      <c r="G10" s="339">
        <f t="shared" si="11"/>
        <v>0</v>
      </c>
      <c r="H10" s="311"/>
      <c r="I10" s="311"/>
      <c r="J10" s="339">
        <f t="shared" si="12"/>
        <v>0</v>
      </c>
      <c r="K10" s="316"/>
      <c r="L10" s="316"/>
      <c r="M10" s="316">
        <f t="shared" ref="M10:M20" si="30">L10-K10</f>
        <v>0</v>
      </c>
      <c r="N10" s="314">
        <f t="shared" si="13"/>
        <v>0</v>
      </c>
      <c r="O10" s="317"/>
      <c r="P10" s="298"/>
      <c r="Q10" s="298"/>
      <c r="R10" s="298"/>
      <c r="S10" s="298"/>
      <c r="T10" s="354">
        <f t="shared" si="14"/>
        <v>0</v>
      </c>
      <c r="U10" s="354">
        <f t="shared" si="14"/>
        <v>0</v>
      </c>
      <c r="V10" s="354">
        <f t="shared" si="21"/>
        <v>0</v>
      </c>
      <c r="W10" s="355">
        <f t="shared" si="15"/>
        <v>0</v>
      </c>
      <c r="X10" s="355">
        <f t="shared" si="15"/>
        <v>0</v>
      </c>
      <c r="Y10" s="355">
        <f t="shared" si="22"/>
        <v>0</v>
      </c>
      <c r="Z10" s="303">
        <f t="shared" si="16"/>
        <v>0</v>
      </c>
      <c r="AA10" s="303">
        <f t="shared" si="16"/>
        <v>0</v>
      </c>
      <c r="AB10" s="303">
        <f t="shared" si="23"/>
        <v>0</v>
      </c>
      <c r="AC10" s="302">
        <f t="shared" si="17"/>
        <v>0</v>
      </c>
      <c r="AD10" s="302">
        <f t="shared" si="18"/>
        <v>0</v>
      </c>
      <c r="AE10" s="304">
        <f t="shared" si="24"/>
        <v>0</v>
      </c>
      <c r="AF10" s="364">
        <f t="shared" si="19"/>
        <v>0</v>
      </c>
      <c r="AG10" s="359">
        <f t="shared" si="20"/>
        <v>0</v>
      </c>
      <c r="AH10" s="359">
        <f t="shared" si="25"/>
        <v>0</v>
      </c>
      <c r="AI10" s="298">
        <f t="shared" si="26"/>
        <v>0</v>
      </c>
      <c r="AJ10" s="359">
        <f t="shared" si="27"/>
        <v>0</v>
      </c>
      <c r="AK10" s="298">
        <f t="shared" si="28"/>
        <v>0</v>
      </c>
      <c r="AL10" s="298">
        <f t="shared" si="29"/>
        <v>0</v>
      </c>
      <c r="AM10" s="298"/>
      <c r="AN10" s="298"/>
      <c r="AO10" s="298"/>
      <c r="AP10" s="298"/>
      <c r="AQ10" s="298"/>
    </row>
    <row r="11" spans="1:53" ht="15" x14ac:dyDescent="0.25">
      <c r="A11" s="338">
        <v>45328</v>
      </c>
      <c r="B11" s="311"/>
      <c r="C11" s="311"/>
      <c r="D11" s="311">
        <f t="shared" si="10"/>
        <v>0</v>
      </c>
      <c r="E11" s="311"/>
      <c r="F11" s="311"/>
      <c r="G11" s="339">
        <f t="shared" si="11"/>
        <v>0</v>
      </c>
      <c r="H11" s="311"/>
      <c r="I11" s="311"/>
      <c r="J11" s="339">
        <f t="shared" si="12"/>
        <v>0</v>
      </c>
      <c r="K11" s="316"/>
      <c r="L11" s="316"/>
      <c r="M11" s="316"/>
      <c r="N11" s="314">
        <f t="shared" si="13"/>
        <v>0</v>
      </c>
      <c r="O11" s="317"/>
      <c r="P11" s="298"/>
      <c r="Q11" s="298"/>
      <c r="R11" s="298"/>
      <c r="S11" s="298"/>
      <c r="T11" s="354">
        <f t="shared" si="14"/>
        <v>0</v>
      </c>
      <c r="U11" s="354">
        <f t="shared" si="14"/>
        <v>0</v>
      </c>
      <c r="V11" s="354">
        <f t="shared" si="21"/>
        <v>0</v>
      </c>
      <c r="W11" s="355">
        <f t="shared" si="15"/>
        <v>0</v>
      </c>
      <c r="X11" s="355">
        <f t="shared" si="15"/>
        <v>0</v>
      </c>
      <c r="Y11" s="355">
        <f t="shared" si="22"/>
        <v>0</v>
      </c>
      <c r="Z11" s="303">
        <f t="shared" si="16"/>
        <v>0</v>
      </c>
      <c r="AA11" s="303">
        <f t="shared" si="16"/>
        <v>0</v>
      </c>
      <c r="AB11" s="303">
        <f t="shared" si="23"/>
        <v>0</v>
      </c>
      <c r="AC11" s="302">
        <f t="shared" si="17"/>
        <v>0</v>
      </c>
      <c r="AD11" s="302">
        <f t="shared" si="18"/>
        <v>0</v>
      </c>
      <c r="AE11" s="304">
        <f t="shared" si="24"/>
        <v>0</v>
      </c>
      <c r="AF11" s="364">
        <f t="shared" si="19"/>
        <v>0</v>
      </c>
      <c r="AG11" s="359">
        <f t="shared" si="20"/>
        <v>0</v>
      </c>
      <c r="AH11" s="359">
        <f t="shared" si="25"/>
        <v>0</v>
      </c>
      <c r="AI11" s="298">
        <f t="shared" si="26"/>
        <v>0</v>
      </c>
      <c r="AJ11" s="359">
        <f t="shared" si="27"/>
        <v>0</v>
      </c>
      <c r="AK11" s="298">
        <f t="shared" si="28"/>
        <v>0</v>
      </c>
      <c r="AL11" s="298">
        <f t="shared" si="29"/>
        <v>0</v>
      </c>
      <c r="AM11" s="298"/>
      <c r="AN11" s="298"/>
      <c r="AO11" s="298"/>
      <c r="AP11" s="298"/>
      <c r="AQ11" s="298"/>
    </row>
    <row r="12" spans="1:53" s="170" customFormat="1" ht="13.5" customHeight="1" x14ac:dyDescent="0.25">
      <c r="A12" s="338">
        <v>45329</v>
      </c>
      <c r="B12" s="311"/>
      <c r="C12" s="311"/>
      <c r="D12" s="311">
        <f t="shared" si="10"/>
        <v>0</v>
      </c>
      <c r="E12" s="311"/>
      <c r="F12" s="311"/>
      <c r="G12" s="339">
        <f t="shared" si="11"/>
        <v>0</v>
      </c>
      <c r="H12" s="311"/>
      <c r="I12" s="311"/>
      <c r="J12" s="339">
        <f t="shared" si="12"/>
        <v>0</v>
      </c>
      <c r="K12" s="345"/>
      <c r="L12" s="345"/>
      <c r="M12" s="345"/>
      <c r="N12" s="314">
        <f t="shared" si="13"/>
        <v>0</v>
      </c>
      <c r="O12" s="317"/>
      <c r="P12" s="305"/>
      <c r="Q12" s="305"/>
      <c r="R12" s="305"/>
      <c r="S12" s="305"/>
      <c r="T12" s="354">
        <f t="shared" si="14"/>
        <v>0</v>
      </c>
      <c r="U12" s="354">
        <f t="shared" si="14"/>
        <v>0</v>
      </c>
      <c r="V12" s="354">
        <f t="shared" si="21"/>
        <v>0</v>
      </c>
      <c r="W12" s="355">
        <f t="shared" si="15"/>
        <v>0</v>
      </c>
      <c r="X12" s="355">
        <f t="shared" si="15"/>
        <v>0</v>
      </c>
      <c r="Y12" s="355">
        <f t="shared" si="22"/>
        <v>0</v>
      </c>
      <c r="Z12" s="303">
        <f t="shared" si="16"/>
        <v>0</v>
      </c>
      <c r="AA12" s="303">
        <f t="shared" si="16"/>
        <v>0</v>
      </c>
      <c r="AB12" s="303">
        <f t="shared" si="23"/>
        <v>0</v>
      </c>
      <c r="AC12" s="302">
        <f t="shared" si="17"/>
        <v>0</v>
      </c>
      <c r="AD12" s="302">
        <f t="shared" si="18"/>
        <v>0</v>
      </c>
      <c r="AE12" s="304">
        <f t="shared" si="24"/>
        <v>0</v>
      </c>
      <c r="AF12" s="364">
        <f t="shared" si="19"/>
        <v>0</v>
      </c>
      <c r="AG12" s="359">
        <f t="shared" si="20"/>
        <v>0</v>
      </c>
      <c r="AH12" s="359">
        <f t="shared" si="25"/>
        <v>0</v>
      </c>
      <c r="AI12" s="298">
        <f t="shared" si="26"/>
        <v>0</v>
      </c>
      <c r="AJ12" s="359">
        <f t="shared" si="27"/>
        <v>0</v>
      </c>
      <c r="AK12" s="298">
        <f t="shared" si="28"/>
        <v>0</v>
      </c>
      <c r="AL12" s="298">
        <f t="shared" si="29"/>
        <v>0</v>
      </c>
      <c r="AM12" s="305"/>
      <c r="AN12" s="305"/>
      <c r="AO12" s="305"/>
      <c r="AP12" s="305"/>
      <c r="AQ12" s="305"/>
      <c r="AR12" s="379"/>
      <c r="AS12" s="379"/>
      <c r="AT12" s="379"/>
      <c r="AU12" s="379"/>
      <c r="AV12" s="379"/>
      <c r="AW12" s="379"/>
      <c r="AX12" s="379"/>
      <c r="AY12" s="379"/>
      <c r="AZ12" s="379"/>
      <c r="BA12" s="379"/>
    </row>
    <row r="13" spans="1:53" ht="15" x14ac:dyDescent="0.25">
      <c r="A13" s="338">
        <v>45330</v>
      </c>
      <c r="B13" s="311"/>
      <c r="C13" s="311"/>
      <c r="D13" s="311">
        <f t="shared" si="10"/>
        <v>0</v>
      </c>
      <c r="E13" s="311"/>
      <c r="F13" s="311"/>
      <c r="G13" s="339">
        <f t="shared" si="11"/>
        <v>0</v>
      </c>
      <c r="H13" s="311"/>
      <c r="I13" s="311"/>
      <c r="J13" s="339">
        <f t="shared" si="12"/>
        <v>0</v>
      </c>
      <c r="K13" s="316"/>
      <c r="L13" s="316"/>
      <c r="M13" s="316">
        <f t="shared" si="30"/>
        <v>0</v>
      </c>
      <c r="N13" s="314">
        <f t="shared" si="13"/>
        <v>0</v>
      </c>
      <c r="O13" s="317"/>
      <c r="P13" s="298"/>
      <c r="Q13" s="298"/>
      <c r="R13" s="298"/>
      <c r="S13" s="298"/>
      <c r="T13" s="354">
        <f t="shared" si="14"/>
        <v>0</v>
      </c>
      <c r="U13" s="354">
        <f t="shared" si="14"/>
        <v>0</v>
      </c>
      <c r="V13" s="354">
        <f t="shared" si="21"/>
        <v>0</v>
      </c>
      <c r="W13" s="355">
        <f t="shared" si="15"/>
        <v>0</v>
      </c>
      <c r="X13" s="355">
        <f t="shared" si="15"/>
        <v>0</v>
      </c>
      <c r="Y13" s="355">
        <f t="shared" si="22"/>
        <v>0</v>
      </c>
      <c r="Z13" s="303">
        <f t="shared" si="16"/>
        <v>0</v>
      </c>
      <c r="AA13" s="303">
        <f t="shared" si="16"/>
        <v>0</v>
      </c>
      <c r="AB13" s="303">
        <f t="shared" si="23"/>
        <v>0</v>
      </c>
      <c r="AC13" s="302">
        <f t="shared" si="17"/>
        <v>0</v>
      </c>
      <c r="AD13" s="302">
        <f t="shared" si="18"/>
        <v>0</v>
      </c>
      <c r="AE13" s="304">
        <f t="shared" si="24"/>
        <v>0</v>
      </c>
      <c r="AF13" s="364">
        <f t="shared" si="19"/>
        <v>0</v>
      </c>
      <c r="AG13" s="359">
        <f t="shared" si="20"/>
        <v>0</v>
      </c>
      <c r="AH13" s="359">
        <f t="shared" si="25"/>
        <v>0</v>
      </c>
      <c r="AI13" s="298">
        <f t="shared" si="26"/>
        <v>0</v>
      </c>
      <c r="AJ13" s="359">
        <f t="shared" si="27"/>
        <v>0</v>
      </c>
      <c r="AK13" s="298">
        <f t="shared" si="28"/>
        <v>0</v>
      </c>
      <c r="AL13" s="298">
        <f t="shared" si="29"/>
        <v>0</v>
      </c>
      <c r="AM13" s="298"/>
      <c r="AN13" s="298"/>
      <c r="AO13" s="298"/>
      <c r="AP13" s="298"/>
      <c r="AQ13" s="298"/>
    </row>
    <row r="14" spans="1:53" ht="15" x14ac:dyDescent="0.25">
      <c r="A14" s="338">
        <v>45331</v>
      </c>
      <c r="B14" s="311"/>
      <c r="C14" s="311"/>
      <c r="D14" s="311">
        <f t="shared" si="10"/>
        <v>0</v>
      </c>
      <c r="E14" s="311"/>
      <c r="F14" s="311"/>
      <c r="G14" s="339">
        <f t="shared" si="11"/>
        <v>0</v>
      </c>
      <c r="H14" s="311"/>
      <c r="I14" s="311"/>
      <c r="J14" s="339">
        <f t="shared" si="12"/>
        <v>0</v>
      </c>
      <c r="K14" s="316"/>
      <c r="L14" s="316"/>
      <c r="M14" s="316">
        <f t="shared" si="30"/>
        <v>0</v>
      </c>
      <c r="N14" s="314">
        <f t="shared" si="13"/>
        <v>0</v>
      </c>
      <c r="O14" s="317"/>
      <c r="P14" s="298"/>
      <c r="Q14" s="298"/>
      <c r="R14" s="298"/>
      <c r="S14" s="298"/>
      <c r="T14" s="354">
        <f t="shared" si="14"/>
        <v>0</v>
      </c>
      <c r="U14" s="354">
        <f t="shared" si="14"/>
        <v>0</v>
      </c>
      <c r="V14" s="354">
        <f t="shared" si="21"/>
        <v>0</v>
      </c>
      <c r="W14" s="355">
        <f t="shared" si="15"/>
        <v>0</v>
      </c>
      <c r="X14" s="355">
        <f t="shared" si="15"/>
        <v>0</v>
      </c>
      <c r="Y14" s="355">
        <f t="shared" si="22"/>
        <v>0</v>
      </c>
      <c r="Z14" s="303">
        <f t="shared" si="16"/>
        <v>0</v>
      </c>
      <c r="AA14" s="303">
        <f t="shared" si="16"/>
        <v>0</v>
      </c>
      <c r="AB14" s="303">
        <f t="shared" si="23"/>
        <v>0</v>
      </c>
      <c r="AC14" s="302">
        <f t="shared" si="17"/>
        <v>0</v>
      </c>
      <c r="AD14" s="302">
        <f t="shared" si="18"/>
        <v>0</v>
      </c>
      <c r="AE14" s="304">
        <f t="shared" si="24"/>
        <v>0</v>
      </c>
      <c r="AF14" s="364">
        <f t="shared" si="19"/>
        <v>0</v>
      </c>
      <c r="AG14" s="359">
        <f t="shared" si="20"/>
        <v>0</v>
      </c>
      <c r="AH14" s="359">
        <f t="shared" si="25"/>
        <v>0</v>
      </c>
      <c r="AI14" s="298">
        <f t="shared" si="26"/>
        <v>0</v>
      </c>
      <c r="AJ14" s="359">
        <f t="shared" si="27"/>
        <v>0</v>
      </c>
      <c r="AK14" s="298">
        <f t="shared" si="28"/>
        <v>0</v>
      </c>
      <c r="AL14" s="298">
        <f t="shared" si="29"/>
        <v>0</v>
      </c>
      <c r="AM14" s="298"/>
      <c r="AN14" s="298"/>
      <c r="AO14" s="298"/>
      <c r="AP14" s="298"/>
      <c r="AQ14" s="298"/>
    </row>
    <row r="15" spans="1:53" ht="14.25" x14ac:dyDescent="0.2">
      <c r="A15" s="394">
        <v>45332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9"/>
      <c r="L15" s="389"/>
      <c r="M15" s="389"/>
      <c r="N15" s="384"/>
      <c r="O15" s="391"/>
      <c r="P15" s="298"/>
      <c r="Q15" s="298"/>
      <c r="R15" s="298"/>
      <c r="S15" s="298"/>
      <c r="T15" s="354">
        <f t="shared" si="14"/>
        <v>0</v>
      </c>
      <c r="U15" s="354">
        <f t="shared" si="14"/>
        <v>0</v>
      </c>
      <c r="V15" s="354">
        <f t="shared" si="21"/>
        <v>0</v>
      </c>
      <c r="W15" s="355">
        <f t="shared" si="15"/>
        <v>0</v>
      </c>
      <c r="X15" s="355">
        <f t="shared" si="15"/>
        <v>0</v>
      </c>
      <c r="Y15" s="355">
        <f t="shared" si="22"/>
        <v>0</v>
      </c>
      <c r="Z15" s="303">
        <f t="shared" si="16"/>
        <v>0</v>
      </c>
      <c r="AA15" s="303">
        <f t="shared" si="16"/>
        <v>0</v>
      </c>
      <c r="AB15" s="303">
        <f t="shared" si="23"/>
        <v>0</v>
      </c>
      <c r="AC15" s="302">
        <f t="shared" si="17"/>
        <v>0</v>
      </c>
      <c r="AD15" s="302">
        <f t="shared" si="18"/>
        <v>0</v>
      </c>
      <c r="AE15" s="304">
        <f t="shared" si="24"/>
        <v>0</v>
      </c>
      <c r="AF15" s="364">
        <f t="shared" si="19"/>
        <v>0</v>
      </c>
      <c r="AG15" s="359">
        <f t="shared" si="20"/>
        <v>0</v>
      </c>
      <c r="AH15" s="359">
        <f t="shared" si="25"/>
        <v>0</v>
      </c>
      <c r="AI15" s="298">
        <f t="shared" si="26"/>
        <v>0</v>
      </c>
      <c r="AJ15" s="359">
        <f t="shared" si="27"/>
        <v>0</v>
      </c>
      <c r="AK15" s="298">
        <f t="shared" si="28"/>
        <v>0</v>
      </c>
      <c r="AL15" s="298">
        <f t="shared" si="29"/>
        <v>0</v>
      </c>
      <c r="AM15" s="298"/>
      <c r="AN15" s="298"/>
      <c r="AO15" s="298"/>
      <c r="AP15" s="298"/>
      <c r="AQ15" s="298"/>
    </row>
    <row r="16" spans="1:53" ht="14.25" x14ac:dyDescent="0.2">
      <c r="A16" s="394">
        <v>45333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9"/>
      <c r="L16" s="389"/>
      <c r="M16" s="389"/>
      <c r="N16" s="384"/>
      <c r="O16" s="391"/>
      <c r="P16" s="298"/>
      <c r="Q16" s="298"/>
      <c r="R16" s="298"/>
      <c r="S16" s="298"/>
      <c r="T16" s="354">
        <f t="shared" si="14"/>
        <v>0</v>
      </c>
      <c r="U16" s="354">
        <f t="shared" si="14"/>
        <v>0</v>
      </c>
      <c r="V16" s="354">
        <f t="shared" si="21"/>
        <v>0</v>
      </c>
      <c r="W16" s="355">
        <f t="shared" si="15"/>
        <v>0</v>
      </c>
      <c r="X16" s="355">
        <f t="shared" si="15"/>
        <v>0</v>
      </c>
      <c r="Y16" s="355">
        <f t="shared" si="22"/>
        <v>0</v>
      </c>
      <c r="Z16" s="303">
        <f t="shared" si="16"/>
        <v>0</v>
      </c>
      <c r="AA16" s="303">
        <f t="shared" si="16"/>
        <v>0</v>
      </c>
      <c r="AB16" s="303">
        <f t="shared" si="23"/>
        <v>0</v>
      </c>
      <c r="AC16" s="302">
        <f t="shared" si="17"/>
        <v>0</v>
      </c>
      <c r="AD16" s="302">
        <f t="shared" si="18"/>
        <v>0</v>
      </c>
      <c r="AE16" s="304">
        <f t="shared" si="24"/>
        <v>0</v>
      </c>
      <c r="AF16" s="364">
        <f t="shared" si="19"/>
        <v>0</v>
      </c>
      <c r="AG16" s="359">
        <f t="shared" si="20"/>
        <v>0</v>
      </c>
      <c r="AH16" s="359">
        <f t="shared" si="25"/>
        <v>0</v>
      </c>
      <c r="AI16" s="298">
        <f t="shared" si="26"/>
        <v>0</v>
      </c>
      <c r="AJ16" s="359">
        <f t="shared" si="27"/>
        <v>0</v>
      </c>
      <c r="AK16" s="298">
        <f t="shared" si="28"/>
        <v>0</v>
      </c>
      <c r="AL16" s="298">
        <f t="shared" si="29"/>
        <v>0</v>
      </c>
      <c r="AM16" s="298"/>
      <c r="AN16" s="298"/>
      <c r="AO16" s="298"/>
      <c r="AP16" s="298"/>
      <c r="AQ16" s="298"/>
    </row>
    <row r="17" spans="1:53" ht="15" x14ac:dyDescent="0.25">
      <c r="A17" s="338">
        <v>45334</v>
      </c>
      <c r="B17" s="311"/>
      <c r="C17" s="311"/>
      <c r="D17" s="311">
        <f t="shared" si="10"/>
        <v>0</v>
      </c>
      <c r="E17" s="311"/>
      <c r="F17" s="311"/>
      <c r="G17" s="339">
        <f t="shared" si="11"/>
        <v>0</v>
      </c>
      <c r="H17" s="311"/>
      <c r="I17" s="311"/>
      <c r="J17" s="339">
        <f t="shared" si="12"/>
        <v>0</v>
      </c>
      <c r="K17" s="316"/>
      <c r="L17" s="316"/>
      <c r="M17" s="316"/>
      <c r="N17" s="314">
        <f t="shared" si="13"/>
        <v>0</v>
      </c>
      <c r="O17" s="317"/>
      <c r="P17" s="298"/>
      <c r="Q17" s="298"/>
      <c r="R17" s="298"/>
      <c r="S17" s="298"/>
      <c r="T17" s="354">
        <f t="shared" si="14"/>
        <v>0</v>
      </c>
      <c r="U17" s="354">
        <f t="shared" si="14"/>
        <v>0</v>
      </c>
      <c r="V17" s="354">
        <f t="shared" si="21"/>
        <v>0</v>
      </c>
      <c r="W17" s="355">
        <f t="shared" si="15"/>
        <v>0</v>
      </c>
      <c r="X17" s="355">
        <f t="shared" si="15"/>
        <v>0</v>
      </c>
      <c r="Y17" s="355">
        <f t="shared" si="22"/>
        <v>0</v>
      </c>
      <c r="Z17" s="303">
        <f t="shared" si="16"/>
        <v>0</v>
      </c>
      <c r="AA17" s="303">
        <f t="shared" si="16"/>
        <v>0</v>
      </c>
      <c r="AB17" s="303">
        <f t="shared" si="23"/>
        <v>0</v>
      </c>
      <c r="AC17" s="302">
        <f t="shared" si="17"/>
        <v>0</v>
      </c>
      <c r="AD17" s="302">
        <f t="shared" si="18"/>
        <v>0</v>
      </c>
      <c r="AE17" s="304">
        <f t="shared" si="24"/>
        <v>0</v>
      </c>
      <c r="AF17" s="364">
        <f t="shared" si="19"/>
        <v>0</v>
      </c>
      <c r="AG17" s="359">
        <f t="shared" si="20"/>
        <v>0</v>
      </c>
      <c r="AH17" s="359">
        <f t="shared" si="25"/>
        <v>0</v>
      </c>
      <c r="AI17" s="298">
        <f t="shared" si="26"/>
        <v>0</v>
      </c>
      <c r="AJ17" s="359">
        <f t="shared" si="27"/>
        <v>0</v>
      </c>
      <c r="AK17" s="298">
        <f t="shared" si="28"/>
        <v>0</v>
      </c>
      <c r="AL17" s="298">
        <f t="shared" si="29"/>
        <v>0</v>
      </c>
      <c r="AM17" s="298"/>
      <c r="AN17" s="298"/>
      <c r="AO17" s="298"/>
      <c r="AP17" s="298"/>
      <c r="AQ17" s="298"/>
    </row>
    <row r="18" spans="1:53" ht="15" x14ac:dyDescent="0.25">
      <c r="A18" s="338">
        <v>45335</v>
      </c>
      <c r="B18" s="311"/>
      <c r="C18" s="311"/>
      <c r="D18" s="311">
        <f t="shared" si="10"/>
        <v>0</v>
      </c>
      <c r="E18" s="311"/>
      <c r="F18" s="311"/>
      <c r="G18" s="339">
        <f t="shared" si="11"/>
        <v>0</v>
      </c>
      <c r="H18" s="311"/>
      <c r="I18" s="311"/>
      <c r="J18" s="339">
        <f t="shared" si="12"/>
        <v>0</v>
      </c>
      <c r="K18" s="316"/>
      <c r="L18" s="316"/>
      <c r="M18" s="316"/>
      <c r="N18" s="314">
        <f t="shared" si="13"/>
        <v>0</v>
      </c>
      <c r="O18" s="317"/>
      <c r="P18" s="298"/>
      <c r="Q18" s="298"/>
      <c r="R18" s="298"/>
      <c r="S18" s="298"/>
      <c r="T18" s="354">
        <f t="shared" si="14"/>
        <v>0</v>
      </c>
      <c r="U18" s="354">
        <f t="shared" si="14"/>
        <v>0</v>
      </c>
      <c r="V18" s="354">
        <f t="shared" si="21"/>
        <v>0</v>
      </c>
      <c r="W18" s="355">
        <f t="shared" si="15"/>
        <v>0</v>
      </c>
      <c r="X18" s="355">
        <f t="shared" si="15"/>
        <v>0</v>
      </c>
      <c r="Y18" s="355">
        <f t="shared" si="22"/>
        <v>0</v>
      </c>
      <c r="Z18" s="303">
        <f t="shared" si="16"/>
        <v>0</v>
      </c>
      <c r="AA18" s="303">
        <f t="shared" si="16"/>
        <v>0</v>
      </c>
      <c r="AB18" s="303">
        <f t="shared" si="23"/>
        <v>0</v>
      </c>
      <c r="AC18" s="302">
        <f t="shared" si="17"/>
        <v>0</v>
      </c>
      <c r="AD18" s="302">
        <f t="shared" si="18"/>
        <v>0</v>
      </c>
      <c r="AE18" s="304">
        <f t="shared" si="24"/>
        <v>0</v>
      </c>
      <c r="AF18" s="364">
        <f t="shared" si="19"/>
        <v>0</v>
      </c>
      <c r="AG18" s="359">
        <f t="shared" si="20"/>
        <v>0</v>
      </c>
      <c r="AH18" s="359">
        <f t="shared" si="25"/>
        <v>0</v>
      </c>
      <c r="AI18" s="298">
        <f t="shared" si="26"/>
        <v>0</v>
      </c>
      <c r="AJ18" s="359">
        <f t="shared" si="27"/>
        <v>0</v>
      </c>
      <c r="AK18" s="298">
        <f t="shared" si="28"/>
        <v>0</v>
      </c>
      <c r="AL18" s="298">
        <f t="shared" si="29"/>
        <v>0</v>
      </c>
      <c r="AM18" s="298"/>
      <c r="AN18" s="298"/>
      <c r="AO18" s="298"/>
      <c r="AP18" s="298"/>
      <c r="AQ18" s="298"/>
    </row>
    <row r="19" spans="1:53" s="170" customFormat="1" ht="15" x14ac:dyDescent="0.25">
      <c r="A19" s="338">
        <v>45336</v>
      </c>
      <c r="B19" s="311"/>
      <c r="C19" s="311"/>
      <c r="D19" s="311">
        <f t="shared" si="10"/>
        <v>0</v>
      </c>
      <c r="E19" s="311"/>
      <c r="F19" s="311"/>
      <c r="G19" s="339">
        <f t="shared" si="11"/>
        <v>0</v>
      </c>
      <c r="H19" s="311"/>
      <c r="I19" s="311"/>
      <c r="J19" s="339">
        <f t="shared" si="12"/>
        <v>0</v>
      </c>
      <c r="K19" s="345"/>
      <c r="L19" s="345"/>
      <c r="M19" s="345"/>
      <c r="N19" s="314">
        <f t="shared" si="13"/>
        <v>0</v>
      </c>
      <c r="O19" s="317"/>
      <c r="P19" s="305"/>
      <c r="Q19" s="305"/>
      <c r="R19" s="305"/>
      <c r="S19" s="305"/>
      <c r="T19" s="354">
        <f t="shared" si="14"/>
        <v>0</v>
      </c>
      <c r="U19" s="354">
        <f t="shared" si="14"/>
        <v>0</v>
      </c>
      <c r="V19" s="354">
        <f t="shared" si="21"/>
        <v>0</v>
      </c>
      <c r="W19" s="355">
        <f t="shared" si="15"/>
        <v>0</v>
      </c>
      <c r="X19" s="355">
        <f t="shared" si="15"/>
        <v>0</v>
      </c>
      <c r="Y19" s="355">
        <f t="shared" si="22"/>
        <v>0</v>
      </c>
      <c r="Z19" s="303">
        <f t="shared" si="16"/>
        <v>0</v>
      </c>
      <c r="AA19" s="303">
        <f t="shared" si="16"/>
        <v>0</v>
      </c>
      <c r="AB19" s="303">
        <f t="shared" si="23"/>
        <v>0</v>
      </c>
      <c r="AC19" s="302">
        <f t="shared" si="17"/>
        <v>0</v>
      </c>
      <c r="AD19" s="302">
        <f t="shared" si="18"/>
        <v>0</v>
      </c>
      <c r="AE19" s="304">
        <f t="shared" si="24"/>
        <v>0</v>
      </c>
      <c r="AF19" s="364">
        <f t="shared" si="19"/>
        <v>0</v>
      </c>
      <c r="AG19" s="359">
        <f t="shared" si="20"/>
        <v>0</v>
      </c>
      <c r="AH19" s="359">
        <f t="shared" si="25"/>
        <v>0</v>
      </c>
      <c r="AI19" s="298">
        <f t="shared" si="26"/>
        <v>0</v>
      </c>
      <c r="AJ19" s="359">
        <f t="shared" si="27"/>
        <v>0</v>
      </c>
      <c r="AK19" s="298">
        <f t="shared" si="28"/>
        <v>0</v>
      </c>
      <c r="AL19" s="298">
        <f t="shared" si="29"/>
        <v>0</v>
      </c>
      <c r="AM19" s="305"/>
      <c r="AN19" s="305"/>
      <c r="AO19" s="305"/>
      <c r="AP19" s="305"/>
      <c r="AQ19" s="305"/>
      <c r="AR19" s="379"/>
      <c r="AS19" s="379"/>
      <c r="AT19" s="379"/>
      <c r="AU19" s="379"/>
      <c r="AV19" s="379"/>
      <c r="AW19" s="379"/>
      <c r="AX19" s="379"/>
      <c r="AY19" s="379"/>
      <c r="AZ19" s="379"/>
      <c r="BA19" s="379"/>
    </row>
    <row r="20" spans="1:53" ht="15" x14ac:dyDescent="0.25">
      <c r="A20" s="338">
        <v>45337</v>
      </c>
      <c r="B20" s="311"/>
      <c r="C20" s="311"/>
      <c r="D20" s="311">
        <f t="shared" si="10"/>
        <v>0</v>
      </c>
      <c r="E20" s="311"/>
      <c r="F20" s="311"/>
      <c r="G20" s="339">
        <f t="shared" si="11"/>
        <v>0</v>
      </c>
      <c r="H20" s="311"/>
      <c r="I20" s="311"/>
      <c r="J20" s="339">
        <f t="shared" si="12"/>
        <v>0</v>
      </c>
      <c r="K20" s="316"/>
      <c r="L20" s="316"/>
      <c r="M20" s="316">
        <f t="shared" si="30"/>
        <v>0</v>
      </c>
      <c r="N20" s="314">
        <f t="shared" si="13"/>
        <v>0</v>
      </c>
      <c r="O20" s="317"/>
      <c r="P20" s="298"/>
      <c r="Q20" s="298"/>
      <c r="R20" s="298"/>
      <c r="S20" s="298"/>
      <c r="T20" s="354">
        <f t="shared" si="14"/>
        <v>0</v>
      </c>
      <c r="U20" s="354">
        <f t="shared" si="14"/>
        <v>0</v>
      </c>
      <c r="V20" s="354">
        <f t="shared" si="21"/>
        <v>0</v>
      </c>
      <c r="W20" s="355">
        <f t="shared" si="15"/>
        <v>0</v>
      </c>
      <c r="X20" s="355">
        <f t="shared" si="15"/>
        <v>0</v>
      </c>
      <c r="Y20" s="355">
        <f t="shared" si="22"/>
        <v>0</v>
      </c>
      <c r="Z20" s="303">
        <f t="shared" si="16"/>
        <v>0</v>
      </c>
      <c r="AA20" s="303">
        <f t="shared" si="16"/>
        <v>0</v>
      </c>
      <c r="AB20" s="303">
        <f t="shared" si="23"/>
        <v>0</v>
      </c>
      <c r="AC20" s="302">
        <f t="shared" si="17"/>
        <v>0</v>
      </c>
      <c r="AD20" s="302">
        <f t="shared" si="18"/>
        <v>0</v>
      </c>
      <c r="AE20" s="304">
        <f t="shared" si="24"/>
        <v>0</v>
      </c>
      <c r="AF20" s="364">
        <f t="shared" si="19"/>
        <v>0</v>
      </c>
      <c r="AG20" s="359">
        <f t="shared" si="20"/>
        <v>0</v>
      </c>
      <c r="AH20" s="359">
        <f t="shared" si="25"/>
        <v>0</v>
      </c>
      <c r="AI20" s="298">
        <f t="shared" si="26"/>
        <v>0</v>
      </c>
      <c r="AJ20" s="359">
        <f t="shared" si="27"/>
        <v>0</v>
      </c>
      <c r="AK20" s="298">
        <f t="shared" si="28"/>
        <v>0</v>
      </c>
      <c r="AL20" s="298">
        <f t="shared" si="29"/>
        <v>0</v>
      </c>
      <c r="AM20" s="298"/>
      <c r="AN20" s="298"/>
      <c r="AO20" s="298"/>
      <c r="AP20" s="298"/>
      <c r="AQ20" s="298"/>
    </row>
    <row r="21" spans="1:53" ht="15" x14ac:dyDescent="0.25">
      <c r="A21" s="338">
        <v>45338</v>
      </c>
      <c r="B21" s="311"/>
      <c r="C21" s="311"/>
      <c r="D21" s="311">
        <f t="shared" si="10"/>
        <v>0</v>
      </c>
      <c r="E21" s="311"/>
      <c r="F21" s="311"/>
      <c r="G21" s="339">
        <f t="shared" si="11"/>
        <v>0</v>
      </c>
      <c r="H21" s="311"/>
      <c r="I21" s="311"/>
      <c r="J21" s="339">
        <f t="shared" si="12"/>
        <v>0</v>
      </c>
      <c r="K21" s="316"/>
      <c r="L21" s="316"/>
      <c r="M21" s="316"/>
      <c r="N21" s="314">
        <f t="shared" si="13"/>
        <v>0</v>
      </c>
      <c r="O21" s="317"/>
      <c r="P21" s="298"/>
      <c r="Q21" s="298"/>
      <c r="R21" s="298"/>
      <c r="S21" s="298"/>
      <c r="T21" s="354">
        <f t="shared" si="14"/>
        <v>0</v>
      </c>
      <c r="U21" s="354">
        <f t="shared" si="14"/>
        <v>0</v>
      </c>
      <c r="V21" s="354">
        <f t="shared" si="21"/>
        <v>0</v>
      </c>
      <c r="W21" s="355">
        <f t="shared" si="15"/>
        <v>0</v>
      </c>
      <c r="X21" s="355">
        <f t="shared" si="15"/>
        <v>0</v>
      </c>
      <c r="Y21" s="355">
        <f t="shared" si="22"/>
        <v>0</v>
      </c>
      <c r="Z21" s="303">
        <f t="shared" si="16"/>
        <v>0</v>
      </c>
      <c r="AA21" s="303">
        <f t="shared" si="16"/>
        <v>0</v>
      </c>
      <c r="AB21" s="303">
        <f t="shared" si="23"/>
        <v>0</v>
      </c>
      <c r="AC21" s="302">
        <f t="shared" si="17"/>
        <v>0</v>
      </c>
      <c r="AD21" s="302">
        <f t="shared" si="18"/>
        <v>0</v>
      </c>
      <c r="AE21" s="304">
        <f t="shared" si="24"/>
        <v>0</v>
      </c>
      <c r="AF21" s="364">
        <f t="shared" si="19"/>
        <v>0</v>
      </c>
      <c r="AG21" s="359">
        <f t="shared" si="20"/>
        <v>0</v>
      </c>
      <c r="AH21" s="359">
        <f t="shared" si="25"/>
        <v>0</v>
      </c>
      <c r="AI21" s="298">
        <f t="shared" si="26"/>
        <v>0</v>
      </c>
      <c r="AJ21" s="359">
        <f t="shared" si="27"/>
        <v>0</v>
      </c>
      <c r="AK21" s="298">
        <f t="shared" si="28"/>
        <v>0</v>
      </c>
      <c r="AL21" s="298">
        <f t="shared" si="29"/>
        <v>0</v>
      </c>
      <c r="AM21" s="298"/>
      <c r="AN21" s="298"/>
      <c r="AO21" s="298"/>
      <c r="AP21" s="298"/>
      <c r="AQ21" s="298"/>
      <c r="AS21" s="384"/>
    </row>
    <row r="22" spans="1:53" ht="14.25" x14ac:dyDescent="0.2">
      <c r="A22" s="394">
        <v>45339</v>
      </c>
      <c r="B22" s="384"/>
      <c r="C22" s="384"/>
      <c r="D22" s="384"/>
      <c r="E22" s="384"/>
      <c r="F22" s="384"/>
      <c r="G22" s="384"/>
      <c r="H22" s="384"/>
      <c r="I22" s="384"/>
      <c r="J22" s="384"/>
      <c r="K22" s="389"/>
      <c r="L22" s="389"/>
      <c r="M22" s="389"/>
      <c r="N22" s="384"/>
      <c r="O22" s="391"/>
      <c r="P22" s="298"/>
      <c r="Q22" s="298"/>
      <c r="R22" s="298"/>
      <c r="S22" s="298"/>
      <c r="T22" s="354">
        <f t="shared" si="14"/>
        <v>0</v>
      </c>
      <c r="U22" s="354">
        <f t="shared" si="14"/>
        <v>0</v>
      </c>
      <c r="V22" s="354">
        <f t="shared" si="21"/>
        <v>0</v>
      </c>
      <c r="W22" s="355">
        <f t="shared" si="15"/>
        <v>0</v>
      </c>
      <c r="X22" s="355">
        <f t="shared" si="15"/>
        <v>0</v>
      </c>
      <c r="Y22" s="355">
        <f t="shared" si="22"/>
        <v>0</v>
      </c>
      <c r="Z22" s="303">
        <f t="shared" si="16"/>
        <v>0</v>
      </c>
      <c r="AA22" s="303">
        <f t="shared" si="16"/>
        <v>0</v>
      </c>
      <c r="AB22" s="303">
        <f t="shared" si="23"/>
        <v>0</v>
      </c>
      <c r="AC22" s="302">
        <f t="shared" si="17"/>
        <v>0</v>
      </c>
      <c r="AD22" s="302">
        <f t="shared" si="18"/>
        <v>0</v>
      </c>
      <c r="AE22" s="304">
        <f t="shared" si="24"/>
        <v>0</v>
      </c>
      <c r="AF22" s="364">
        <f t="shared" si="19"/>
        <v>0</v>
      </c>
      <c r="AG22" s="359">
        <f t="shared" si="20"/>
        <v>0</v>
      </c>
      <c r="AH22" s="359">
        <f t="shared" si="25"/>
        <v>0</v>
      </c>
      <c r="AI22" s="298">
        <f t="shared" si="26"/>
        <v>0</v>
      </c>
      <c r="AJ22" s="359">
        <f t="shared" si="27"/>
        <v>0</v>
      </c>
      <c r="AK22" s="298">
        <f t="shared" si="28"/>
        <v>0</v>
      </c>
      <c r="AL22" s="298">
        <f t="shared" si="29"/>
        <v>0</v>
      </c>
      <c r="AM22" s="298"/>
      <c r="AN22" s="298"/>
      <c r="AO22" s="298"/>
      <c r="AP22" s="298"/>
      <c r="AQ22" s="298"/>
      <c r="AS22" s="384"/>
    </row>
    <row r="23" spans="1:53" ht="14.25" x14ac:dyDescent="0.2">
      <c r="A23" s="394">
        <v>45340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9"/>
      <c r="L23" s="389"/>
      <c r="M23" s="389"/>
      <c r="N23" s="384"/>
      <c r="O23" s="391"/>
      <c r="P23" s="298"/>
      <c r="Q23" s="298"/>
      <c r="R23" s="298"/>
      <c r="S23" s="298"/>
      <c r="T23" s="354">
        <f t="shared" si="14"/>
        <v>0</v>
      </c>
      <c r="U23" s="354">
        <f t="shared" si="14"/>
        <v>0</v>
      </c>
      <c r="V23" s="354">
        <f t="shared" si="21"/>
        <v>0</v>
      </c>
      <c r="W23" s="355">
        <f t="shared" si="15"/>
        <v>0</v>
      </c>
      <c r="X23" s="355">
        <f t="shared" si="15"/>
        <v>0</v>
      </c>
      <c r="Y23" s="355">
        <f t="shared" si="22"/>
        <v>0</v>
      </c>
      <c r="Z23" s="303">
        <f t="shared" si="16"/>
        <v>0</v>
      </c>
      <c r="AA23" s="303">
        <f t="shared" si="16"/>
        <v>0</v>
      </c>
      <c r="AB23" s="303">
        <f t="shared" si="23"/>
        <v>0</v>
      </c>
      <c r="AC23" s="302">
        <f t="shared" si="17"/>
        <v>0</v>
      </c>
      <c r="AD23" s="302">
        <f t="shared" si="18"/>
        <v>0</v>
      </c>
      <c r="AE23" s="304">
        <f t="shared" si="24"/>
        <v>0</v>
      </c>
      <c r="AF23" s="364">
        <f t="shared" si="19"/>
        <v>0</v>
      </c>
      <c r="AG23" s="359">
        <f t="shared" si="20"/>
        <v>0</v>
      </c>
      <c r="AH23" s="359">
        <f t="shared" si="25"/>
        <v>0</v>
      </c>
      <c r="AI23" s="298">
        <f t="shared" si="26"/>
        <v>0</v>
      </c>
      <c r="AJ23" s="359">
        <f t="shared" si="27"/>
        <v>0</v>
      </c>
      <c r="AK23" s="298">
        <f t="shared" si="28"/>
        <v>0</v>
      </c>
      <c r="AL23" s="298">
        <f t="shared" si="29"/>
        <v>0</v>
      </c>
      <c r="AM23" s="298"/>
      <c r="AN23" s="298"/>
      <c r="AO23" s="298"/>
      <c r="AP23" s="298"/>
      <c r="AQ23" s="298"/>
    </row>
    <row r="24" spans="1:53" ht="15" x14ac:dyDescent="0.25">
      <c r="A24" s="338">
        <v>45341</v>
      </c>
      <c r="B24" s="311"/>
      <c r="C24" s="311"/>
      <c r="D24" s="311">
        <f t="shared" si="10"/>
        <v>0</v>
      </c>
      <c r="E24" s="311"/>
      <c r="F24" s="311"/>
      <c r="G24" s="339">
        <f t="shared" si="11"/>
        <v>0</v>
      </c>
      <c r="H24" s="311"/>
      <c r="I24" s="311"/>
      <c r="J24" s="339">
        <f t="shared" si="12"/>
        <v>0</v>
      </c>
      <c r="K24" s="316"/>
      <c r="L24" s="316"/>
      <c r="M24" s="316"/>
      <c r="N24" s="314">
        <f t="shared" si="13"/>
        <v>0</v>
      </c>
      <c r="O24" s="317"/>
      <c r="P24" s="298"/>
      <c r="Q24" s="298"/>
      <c r="R24" s="298"/>
      <c r="S24" s="298"/>
      <c r="T24" s="354">
        <f t="shared" si="14"/>
        <v>0</v>
      </c>
      <c r="U24" s="354">
        <f t="shared" si="14"/>
        <v>0</v>
      </c>
      <c r="V24" s="354">
        <f t="shared" si="21"/>
        <v>0</v>
      </c>
      <c r="W24" s="355">
        <f t="shared" si="15"/>
        <v>0</v>
      </c>
      <c r="X24" s="355">
        <f t="shared" si="15"/>
        <v>0</v>
      </c>
      <c r="Y24" s="355">
        <f t="shared" si="22"/>
        <v>0</v>
      </c>
      <c r="Z24" s="303">
        <f t="shared" si="16"/>
        <v>0</v>
      </c>
      <c r="AA24" s="303">
        <f t="shared" si="16"/>
        <v>0</v>
      </c>
      <c r="AB24" s="303">
        <f t="shared" si="23"/>
        <v>0</v>
      </c>
      <c r="AC24" s="302">
        <f t="shared" si="17"/>
        <v>0</v>
      </c>
      <c r="AD24" s="302">
        <f t="shared" si="18"/>
        <v>0</v>
      </c>
      <c r="AE24" s="304">
        <f t="shared" si="24"/>
        <v>0</v>
      </c>
      <c r="AF24" s="364">
        <f t="shared" si="19"/>
        <v>0</v>
      </c>
      <c r="AG24" s="359">
        <f t="shared" si="20"/>
        <v>0</v>
      </c>
      <c r="AH24" s="359">
        <f t="shared" si="25"/>
        <v>0</v>
      </c>
      <c r="AI24" s="298">
        <f t="shared" si="26"/>
        <v>0</v>
      </c>
      <c r="AJ24" s="359">
        <f t="shared" si="27"/>
        <v>0</v>
      </c>
      <c r="AK24" s="298">
        <f t="shared" si="28"/>
        <v>0</v>
      </c>
      <c r="AL24" s="298">
        <f t="shared" si="29"/>
        <v>0</v>
      </c>
      <c r="AM24" s="298"/>
      <c r="AN24" s="298"/>
      <c r="AO24" s="298"/>
      <c r="AP24" s="298"/>
      <c r="AQ24" s="298"/>
    </row>
    <row r="25" spans="1:53" ht="15" x14ac:dyDescent="0.25">
      <c r="A25" s="338">
        <v>45342</v>
      </c>
      <c r="B25" s="311"/>
      <c r="C25" s="311"/>
      <c r="D25" s="311">
        <f t="shared" si="10"/>
        <v>0</v>
      </c>
      <c r="E25" s="311"/>
      <c r="F25" s="311"/>
      <c r="G25" s="339">
        <f t="shared" si="11"/>
        <v>0</v>
      </c>
      <c r="H25" s="311"/>
      <c r="I25" s="311"/>
      <c r="J25" s="339">
        <f t="shared" si="12"/>
        <v>0</v>
      </c>
      <c r="K25" s="316"/>
      <c r="L25" s="316"/>
      <c r="M25" s="316"/>
      <c r="N25" s="314">
        <f t="shared" si="13"/>
        <v>0</v>
      </c>
      <c r="O25" s="317"/>
      <c r="P25" s="298"/>
      <c r="Q25" s="298"/>
      <c r="R25" s="298"/>
      <c r="S25" s="298"/>
      <c r="T25" s="354">
        <f t="shared" si="14"/>
        <v>0</v>
      </c>
      <c r="U25" s="354">
        <f t="shared" si="14"/>
        <v>0</v>
      </c>
      <c r="V25" s="354">
        <f t="shared" si="21"/>
        <v>0</v>
      </c>
      <c r="W25" s="355">
        <f t="shared" si="15"/>
        <v>0</v>
      </c>
      <c r="X25" s="355">
        <f t="shared" si="15"/>
        <v>0</v>
      </c>
      <c r="Y25" s="355">
        <f t="shared" si="22"/>
        <v>0</v>
      </c>
      <c r="Z25" s="303">
        <f t="shared" si="16"/>
        <v>0</v>
      </c>
      <c r="AA25" s="303">
        <f t="shared" si="16"/>
        <v>0</v>
      </c>
      <c r="AB25" s="303">
        <f t="shared" si="23"/>
        <v>0</v>
      </c>
      <c r="AC25" s="302">
        <f t="shared" si="17"/>
        <v>0</v>
      </c>
      <c r="AD25" s="302">
        <f t="shared" si="18"/>
        <v>0</v>
      </c>
      <c r="AE25" s="304">
        <f t="shared" si="24"/>
        <v>0</v>
      </c>
      <c r="AF25" s="364">
        <f t="shared" si="19"/>
        <v>0</v>
      </c>
      <c r="AG25" s="359">
        <f t="shared" si="20"/>
        <v>0</v>
      </c>
      <c r="AH25" s="359">
        <f t="shared" si="25"/>
        <v>0</v>
      </c>
      <c r="AI25" s="298">
        <f t="shared" si="26"/>
        <v>0</v>
      </c>
      <c r="AJ25" s="359">
        <f t="shared" si="27"/>
        <v>0</v>
      </c>
      <c r="AK25" s="298">
        <f t="shared" si="28"/>
        <v>0</v>
      </c>
      <c r="AL25" s="298">
        <f t="shared" si="29"/>
        <v>0</v>
      </c>
      <c r="AM25" s="298"/>
      <c r="AN25" s="298"/>
      <c r="AO25" s="298"/>
      <c r="AP25" s="298"/>
      <c r="AQ25" s="298"/>
    </row>
    <row r="26" spans="1:53" ht="15" x14ac:dyDescent="0.25">
      <c r="A26" s="338">
        <v>45343</v>
      </c>
      <c r="B26" s="311"/>
      <c r="C26" s="311"/>
      <c r="D26" s="311">
        <f t="shared" si="10"/>
        <v>0</v>
      </c>
      <c r="E26" s="311"/>
      <c r="F26" s="311"/>
      <c r="G26" s="339">
        <f t="shared" si="11"/>
        <v>0</v>
      </c>
      <c r="H26" s="311"/>
      <c r="I26" s="311"/>
      <c r="J26" s="339">
        <f t="shared" si="12"/>
        <v>0</v>
      </c>
      <c r="K26" s="316"/>
      <c r="L26" s="316"/>
      <c r="M26" s="316"/>
      <c r="N26" s="314">
        <f t="shared" si="13"/>
        <v>0</v>
      </c>
      <c r="O26" s="317"/>
      <c r="P26" s="298"/>
      <c r="Q26" s="298"/>
      <c r="R26" s="298"/>
      <c r="S26" s="298"/>
      <c r="T26" s="354">
        <f t="shared" si="14"/>
        <v>0</v>
      </c>
      <c r="U26" s="354">
        <f t="shared" si="14"/>
        <v>0</v>
      </c>
      <c r="V26" s="354">
        <f t="shared" si="21"/>
        <v>0</v>
      </c>
      <c r="W26" s="355">
        <f t="shared" si="15"/>
        <v>0</v>
      </c>
      <c r="X26" s="355">
        <f t="shared" si="15"/>
        <v>0</v>
      </c>
      <c r="Y26" s="355">
        <f t="shared" si="22"/>
        <v>0</v>
      </c>
      <c r="Z26" s="303">
        <f t="shared" si="16"/>
        <v>0</v>
      </c>
      <c r="AA26" s="303">
        <f t="shared" si="16"/>
        <v>0</v>
      </c>
      <c r="AB26" s="303">
        <f t="shared" si="23"/>
        <v>0</v>
      </c>
      <c r="AC26" s="302">
        <f t="shared" si="17"/>
        <v>0</v>
      </c>
      <c r="AD26" s="302">
        <f t="shared" si="18"/>
        <v>0</v>
      </c>
      <c r="AE26" s="304">
        <f t="shared" si="24"/>
        <v>0</v>
      </c>
      <c r="AF26" s="364">
        <f t="shared" si="19"/>
        <v>0</v>
      </c>
      <c r="AG26" s="359">
        <f t="shared" si="20"/>
        <v>0</v>
      </c>
      <c r="AH26" s="359">
        <f t="shared" si="25"/>
        <v>0</v>
      </c>
      <c r="AI26" s="298">
        <f t="shared" si="26"/>
        <v>0</v>
      </c>
      <c r="AJ26" s="359">
        <f t="shared" si="27"/>
        <v>0</v>
      </c>
      <c r="AK26" s="298">
        <f t="shared" si="28"/>
        <v>0</v>
      </c>
      <c r="AL26" s="298">
        <f t="shared" si="29"/>
        <v>0</v>
      </c>
      <c r="AM26" s="298"/>
      <c r="AN26" s="298"/>
      <c r="AO26" s="298"/>
      <c r="AP26" s="298"/>
      <c r="AQ26" s="298"/>
    </row>
    <row r="27" spans="1:53" ht="15" x14ac:dyDescent="0.25">
      <c r="A27" s="338">
        <v>45344</v>
      </c>
      <c r="B27" s="311"/>
      <c r="C27" s="311"/>
      <c r="D27" s="311">
        <f t="shared" si="10"/>
        <v>0</v>
      </c>
      <c r="E27" s="311"/>
      <c r="F27" s="311"/>
      <c r="G27" s="339">
        <f t="shared" si="11"/>
        <v>0</v>
      </c>
      <c r="H27" s="311"/>
      <c r="I27" s="311"/>
      <c r="J27" s="339">
        <f t="shared" si="12"/>
        <v>0</v>
      </c>
      <c r="K27" s="316"/>
      <c r="L27" s="316"/>
      <c r="M27" s="316"/>
      <c r="N27" s="314">
        <f t="shared" si="13"/>
        <v>0</v>
      </c>
      <c r="O27" s="317"/>
      <c r="P27" s="298"/>
      <c r="Q27" s="298"/>
      <c r="R27" s="298"/>
      <c r="S27" s="298"/>
      <c r="T27" s="354">
        <f t="shared" si="14"/>
        <v>0</v>
      </c>
      <c r="U27" s="354">
        <f t="shared" si="14"/>
        <v>0</v>
      </c>
      <c r="V27" s="354">
        <f t="shared" si="21"/>
        <v>0</v>
      </c>
      <c r="W27" s="355">
        <f t="shared" si="15"/>
        <v>0</v>
      </c>
      <c r="X27" s="355">
        <f t="shared" si="15"/>
        <v>0</v>
      </c>
      <c r="Y27" s="355">
        <f t="shared" si="22"/>
        <v>0</v>
      </c>
      <c r="Z27" s="303">
        <f t="shared" si="16"/>
        <v>0</v>
      </c>
      <c r="AA27" s="303">
        <f t="shared" si="16"/>
        <v>0</v>
      </c>
      <c r="AB27" s="303">
        <f t="shared" si="23"/>
        <v>0</v>
      </c>
      <c r="AC27" s="302">
        <f t="shared" si="17"/>
        <v>0</v>
      </c>
      <c r="AD27" s="302">
        <f t="shared" si="18"/>
        <v>0</v>
      </c>
      <c r="AE27" s="304">
        <f t="shared" si="24"/>
        <v>0</v>
      </c>
      <c r="AF27" s="364">
        <f t="shared" si="19"/>
        <v>0</v>
      </c>
      <c r="AG27" s="359">
        <f t="shared" si="20"/>
        <v>0</v>
      </c>
      <c r="AH27" s="359">
        <f t="shared" si="25"/>
        <v>0</v>
      </c>
      <c r="AI27" s="298">
        <f t="shared" si="26"/>
        <v>0</v>
      </c>
      <c r="AJ27" s="359">
        <f t="shared" si="27"/>
        <v>0</v>
      </c>
      <c r="AK27" s="298">
        <f t="shared" si="28"/>
        <v>0</v>
      </c>
      <c r="AL27" s="298">
        <f t="shared" si="29"/>
        <v>0</v>
      </c>
      <c r="AM27" s="298"/>
      <c r="AN27" s="298"/>
      <c r="AO27" s="298"/>
      <c r="AP27" s="298"/>
      <c r="AQ27" s="298"/>
    </row>
    <row r="28" spans="1:53" ht="15" x14ac:dyDescent="0.25">
      <c r="A28" s="338">
        <v>45345</v>
      </c>
      <c r="B28" s="311"/>
      <c r="C28" s="311"/>
      <c r="D28" s="311">
        <f t="shared" si="10"/>
        <v>0</v>
      </c>
      <c r="E28" s="311"/>
      <c r="F28" s="311"/>
      <c r="G28" s="339">
        <f t="shared" si="11"/>
        <v>0</v>
      </c>
      <c r="H28" s="311"/>
      <c r="I28" s="311"/>
      <c r="J28" s="339">
        <f t="shared" si="12"/>
        <v>0</v>
      </c>
      <c r="K28" s="316"/>
      <c r="L28" s="316"/>
      <c r="M28" s="316"/>
      <c r="N28" s="314">
        <f t="shared" si="13"/>
        <v>0</v>
      </c>
      <c r="O28" s="317"/>
      <c r="P28" s="298"/>
      <c r="Q28" s="298"/>
      <c r="R28" s="298"/>
      <c r="S28" s="298"/>
      <c r="T28" s="354">
        <f t="shared" si="14"/>
        <v>0</v>
      </c>
      <c r="U28" s="354">
        <f t="shared" si="14"/>
        <v>0</v>
      </c>
      <c r="V28" s="354">
        <f t="shared" si="21"/>
        <v>0</v>
      </c>
      <c r="W28" s="355">
        <f t="shared" si="15"/>
        <v>0</v>
      </c>
      <c r="X28" s="355">
        <f t="shared" si="15"/>
        <v>0</v>
      </c>
      <c r="Y28" s="355">
        <f t="shared" si="22"/>
        <v>0</v>
      </c>
      <c r="Z28" s="303">
        <f t="shared" si="16"/>
        <v>0</v>
      </c>
      <c r="AA28" s="303">
        <f t="shared" si="16"/>
        <v>0</v>
      </c>
      <c r="AB28" s="303">
        <f t="shared" si="23"/>
        <v>0</v>
      </c>
      <c r="AC28" s="302">
        <f t="shared" si="17"/>
        <v>0</v>
      </c>
      <c r="AD28" s="302">
        <f t="shared" si="18"/>
        <v>0</v>
      </c>
      <c r="AE28" s="304">
        <f t="shared" si="24"/>
        <v>0</v>
      </c>
      <c r="AF28" s="364">
        <f t="shared" si="19"/>
        <v>0</v>
      </c>
      <c r="AG28" s="359">
        <f t="shared" si="20"/>
        <v>0</v>
      </c>
      <c r="AH28" s="359">
        <f t="shared" si="25"/>
        <v>0</v>
      </c>
      <c r="AI28" s="298">
        <f t="shared" si="26"/>
        <v>0</v>
      </c>
      <c r="AJ28" s="359">
        <f t="shared" si="27"/>
        <v>0</v>
      </c>
      <c r="AK28" s="298">
        <f t="shared" si="28"/>
        <v>0</v>
      </c>
      <c r="AL28" s="298">
        <f t="shared" si="29"/>
        <v>0</v>
      </c>
      <c r="AM28" s="298"/>
      <c r="AN28" s="298"/>
      <c r="AO28" s="298"/>
      <c r="AP28" s="298"/>
      <c r="AQ28" s="298"/>
    </row>
    <row r="29" spans="1:53" ht="14.25" x14ac:dyDescent="0.2">
      <c r="A29" s="394">
        <v>45346</v>
      </c>
      <c r="B29" s="384"/>
      <c r="C29" s="384"/>
      <c r="D29" s="384"/>
      <c r="E29" s="384"/>
      <c r="F29" s="384"/>
      <c r="G29" s="384"/>
      <c r="H29" s="384"/>
      <c r="I29" s="384"/>
      <c r="J29" s="384"/>
      <c r="K29" s="389"/>
      <c r="L29" s="389"/>
      <c r="M29" s="389"/>
      <c r="N29" s="384"/>
      <c r="O29" s="391"/>
      <c r="P29" s="298"/>
      <c r="Q29" s="298"/>
      <c r="R29" s="298"/>
      <c r="S29" s="298"/>
      <c r="T29" s="354">
        <f t="shared" si="14"/>
        <v>0</v>
      </c>
      <c r="U29" s="354">
        <f t="shared" si="14"/>
        <v>0</v>
      </c>
      <c r="V29" s="354">
        <f t="shared" si="21"/>
        <v>0</v>
      </c>
      <c r="W29" s="355">
        <f t="shared" si="15"/>
        <v>0</v>
      </c>
      <c r="X29" s="355">
        <f t="shared" si="15"/>
        <v>0</v>
      </c>
      <c r="Y29" s="355">
        <f t="shared" si="22"/>
        <v>0</v>
      </c>
      <c r="Z29" s="303">
        <f t="shared" si="16"/>
        <v>0</v>
      </c>
      <c r="AA29" s="303">
        <f t="shared" si="16"/>
        <v>0</v>
      </c>
      <c r="AB29" s="303">
        <f t="shared" si="23"/>
        <v>0</v>
      </c>
      <c r="AC29" s="302">
        <f t="shared" si="17"/>
        <v>0</v>
      </c>
      <c r="AD29" s="302">
        <f t="shared" si="18"/>
        <v>0</v>
      </c>
      <c r="AE29" s="304">
        <f t="shared" si="24"/>
        <v>0</v>
      </c>
      <c r="AF29" s="364">
        <f t="shared" si="19"/>
        <v>0</v>
      </c>
      <c r="AG29" s="359">
        <f t="shared" si="20"/>
        <v>0</v>
      </c>
      <c r="AH29" s="359">
        <f t="shared" si="25"/>
        <v>0</v>
      </c>
      <c r="AI29" s="298">
        <f t="shared" si="26"/>
        <v>0</v>
      </c>
      <c r="AJ29" s="359">
        <f t="shared" si="27"/>
        <v>0</v>
      </c>
      <c r="AK29" s="298">
        <f t="shared" si="28"/>
        <v>0</v>
      </c>
      <c r="AL29" s="298">
        <f t="shared" si="29"/>
        <v>0</v>
      </c>
      <c r="AM29" s="298"/>
      <c r="AN29" s="298"/>
      <c r="AO29" s="298"/>
      <c r="AP29" s="298"/>
      <c r="AQ29" s="298"/>
    </row>
    <row r="30" spans="1:53" ht="14.25" x14ac:dyDescent="0.2">
      <c r="A30" s="394">
        <v>45347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9"/>
      <c r="L30" s="389"/>
      <c r="M30" s="389"/>
      <c r="N30" s="384"/>
      <c r="O30" s="391"/>
      <c r="P30" s="298"/>
      <c r="Q30" s="298"/>
      <c r="R30" s="298"/>
      <c r="S30" s="298"/>
      <c r="T30" s="354">
        <f t="shared" si="14"/>
        <v>0</v>
      </c>
      <c r="U30" s="354">
        <f t="shared" si="14"/>
        <v>0</v>
      </c>
      <c r="V30" s="354">
        <f t="shared" si="21"/>
        <v>0</v>
      </c>
      <c r="W30" s="355">
        <f t="shared" si="15"/>
        <v>0</v>
      </c>
      <c r="X30" s="355">
        <f t="shared" si="15"/>
        <v>0</v>
      </c>
      <c r="Y30" s="355">
        <f t="shared" si="22"/>
        <v>0</v>
      </c>
      <c r="Z30" s="303">
        <f t="shared" si="16"/>
        <v>0</v>
      </c>
      <c r="AA30" s="303">
        <f t="shared" si="16"/>
        <v>0</v>
      </c>
      <c r="AB30" s="303">
        <f t="shared" si="23"/>
        <v>0</v>
      </c>
      <c r="AC30" s="302">
        <f t="shared" si="17"/>
        <v>0</v>
      </c>
      <c r="AD30" s="302">
        <f t="shared" si="18"/>
        <v>0</v>
      </c>
      <c r="AE30" s="304">
        <f t="shared" si="24"/>
        <v>0</v>
      </c>
      <c r="AF30" s="364">
        <f t="shared" si="19"/>
        <v>0</v>
      </c>
      <c r="AG30" s="359">
        <f t="shared" si="20"/>
        <v>0</v>
      </c>
      <c r="AH30" s="359">
        <f t="shared" si="25"/>
        <v>0</v>
      </c>
      <c r="AI30" s="298">
        <f t="shared" si="26"/>
        <v>0</v>
      </c>
      <c r="AJ30" s="359">
        <f t="shared" si="27"/>
        <v>0</v>
      </c>
      <c r="AK30" s="298">
        <f t="shared" si="28"/>
        <v>0</v>
      </c>
      <c r="AL30" s="298">
        <f t="shared" si="29"/>
        <v>0</v>
      </c>
      <c r="AM30" s="298"/>
      <c r="AN30" s="298"/>
      <c r="AO30" s="298"/>
      <c r="AP30" s="298"/>
      <c r="AQ30" s="298"/>
    </row>
    <row r="31" spans="1:53" ht="15" x14ac:dyDescent="0.25">
      <c r="A31" s="338">
        <v>45348</v>
      </c>
      <c r="B31" s="311"/>
      <c r="C31" s="311"/>
      <c r="D31" s="311">
        <f t="shared" si="10"/>
        <v>0</v>
      </c>
      <c r="E31" s="311"/>
      <c r="F31" s="311"/>
      <c r="G31" s="339">
        <f t="shared" si="11"/>
        <v>0</v>
      </c>
      <c r="H31" s="311"/>
      <c r="I31" s="311"/>
      <c r="J31" s="339">
        <f t="shared" si="12"/>
        <v>0</v>
      </c>
      <c r="K31" s="316"/>
      <c r="L31" s="316"/>
      <c r="M31" s="316"/>
      <c r="N31" s="314">
        <f t="shared" si="13"/>
        <v>0</v>
      </c>
      <c r="O31" s="317"/>
      <c r="P31" s="298"/>
      <c r="Q31" s="298"/>
      <c r="R31" s="298"/>
      <c r="S31" s="298"/>
      <c r="T31" s="354">
        <f t="shared" si="14"/>
        <v>0</v>
      </c>
      <c r="U31" s="354">
        <f t="shared" si="14"/>
        <v>0</v>
      </c>
      <c r="V31" s="354">
        <f t="shared" si="21"/>
        <v>0</v>
      </c>
      <c r="W31" s="355">
        <f t="shared" si="15"/>
        <v>0</v>
      </c>
      <c r="X31" s="355">
        <f t="shared" si="15"/>
        <v>0</v>
      </c>
      <c r="Y31" s="355">
        <f t="shared" si="22"/>
        <v>0</v>
      </c>
      <c r="Z31" s="303">
        <f t="shared" si="16"/>
        <v>0</v>
      </c>
      <c r="AA31" s="303">
        <f t="shared" si="16"/>
        <v>0</v>
      </c>
      <c r="AB31" s="303">
        <f t="shared" si="23"/>
        <v>0</v>
      </c>
      <c r="AC31" s="302">
        <f t="shared" si="17"/>
        <v>0</v>
      </c>
      <c r="AD31" s="302">
        <f t="shared" si="18"/>
        <v>0</v>
      </c>
      <c r="AE31" s="304">
        <f t="shared" si="24"/>
        <v>0</v>
      </c>
      <c r="AF31" s="364">
        <f t="shared" si="19"/>
        <v>0</v>
      </c>
      <c r="AG31" s="359">
        <f t="shared" si="20"/>
        <v>0</v>
      </c>
      <c r="AH31" s="359">
        <f t="shared" si="25"/>
        <v>0</v>
      </c>
      <c r="AI31" s="298">
        <f t="shared" si="26"/>
        <v>0</v>
      </c>
      <c r="AJ31" s="359">
        <f t="shared" si="27"/>
        <v>0</v>
      </c>
      <c r="AK31" s="298">
        <f t="shared" si="28"/>
        <v>0</v>
      </c>
      <c r="AL31" s="298">
        <f t="shared" si="29"/>
        <v>0</v>
      </c>
      <c r="AM31" s="298"/>
      <c r="AN31" s="298"/>
      <c r="AO31" s="298"/>
      <c r="AP31" s="298"/>
      <c r="AQ31" s="298"/>
    </row>
    <row r="32" spans="1:53" ht="15" x14ac:dyDescent="0.25">
      <c r="A32" s="338">
        <v>45349</v>
      </c>
      <c r="B32" s="311"/>
      <c r="C32" s="311"/>
      <c r="D32" s="311">
        <f t="shared" si="10"/>
        <v>0</v>
      </c>
      <c r="E32" s="311"/>
      <c r="F32" s="311"/>
      <c r="G32" s="339">
        <f t="shared" si="11"/>
        <v>0</v>
      </c>
      <c r="H32" s="311"/>
      <c r="I32" s="311"/>
      <c r="J32" s="339">
        <f t="shared" si="12"/>
        <v>0</v>
      </c>
      <c r="K32" s="316"/>
      <c r="L32" s="316"/>
      <c r="M32" s="316"/>
      <c r="N32" s="314">
        <f t="shared" si="13"/>
        <v>0</v>
      </c>
      <c r="O32" s="317"/>
      <c r="P32" s="298"/>
      <c r="Q32" s="298"/>
      <c r="R32" s="298"/>
      <c r="S32" s="298"/>
      <c r="T32" s="354">
        <f t="shared" si="14"/>
        <v>0</v>
      </c>
      <c r="U32" s="354">
        <f t="shared" si="14"/>
        <v>0</v>
      </c>
      <c r="V32" s="354">
        <f t="shared" si="21"/>
        <v>0</v>
      </c>
      <c r="W32" s="355">
        <f t="shared" si="15"/>
        <v>0</v>
      </c>
      <c r="X32" s="355">
        <f t="shared" si="15"/>
        <v>0</v>
      </c>
      <c r="Y32" s="355">
        <f t="shared" si="22"/>
        <v>0</v>
      </c>
      <c r="Z32" s="303">
        <f t="shared" si="16"/>
        <v>0</v>
      </c>
      <c r="AA32" s="303">
        <f t="shared" si="16"/>
        <v>0</v>
      </c>
      <c r="AB32" s="303">
        <f t="shared" si="23"/>
        <v>0</v>
      </c>
      <c r="AC32" s="302">
        <f t="shared" si="17"/>
        <v>0</v>
      </c>
      <c r="AD32" s="302">
        <f t="shared" si="18"/>
        <v>0</v>
      </c>
      <c r="AE32" s="304">
        <f t="shared" si="24"/>
        <v>0</v>
      </c>
      <c r="AF32" s="364">
        <f t="shared" si="19"/>
        <v>0</v>
      </c>
      <c r="AG32" s="359">
        <f t="shared" si="20"/>
        <v>0</v>
      </c>
      <c r="AH32" s="359">
        <f t="shared" si="25"/>
        <v>0</v>
      </c>
      <c r="AI32" s="298">
        <f t="shared" si="26"/>
        <v>0</v>
      </c>
      <c r="AJ32" s="359">
        <f t="shared" si="27"/>
        <v>0</v>
      </c>
      <c r="AK32" s="298">
        <f t="shared" si="28"/>
        <v>0</v>
      </c>
      <c r="AL32" s="298">
        <f t="shared" si="29"/>
        <v>0</v>
      </c>
      <c r="AM32" s="298"/>
      <c r="AN32" s="298"/>
      <c r="AO32" s="298"/>
      <c r="AP32" s="298"/>
      <c r="AQ32" s="298"/>
    </row>
    <row r="33" spans="1:43" ht="15" x14ac:dyDescent="0.25">
      <c r="A33" s="338">
        <v>45350</v>
      </c>
      <c r="B33" s="311"/>
      <c r="C33" s="311"/>
      <c r="D33" s="311">
        <f t="shared" si="10"/>
        <v>0</v>
      </c>
      <c r="E33" s="311"/>
      <c r="F33" s="311"/>
      <c r="G33" s="339">
        <f t="shared" si="11"/>
        <v>0</v>
      </c>
      <c r="H33" s="311"/>
      <c r="I33" s="311"/>
      <c r="J33" s="339">
        <f t="shared" si="12"/>
        <v>0</v>
      </c>
      <c r="K33" s="316"/>
      <c r="L33" s="316"/>
      <c r="M33" s="316"/>
      <c r="N33" s="314">
        <f t="shared" si="13"/>
        <v>0</v>
      </c>
      <c r="O33" s="317"/>
      <c r="P33" s="298"/>
      <c r="Q33" s="298"/>
      <c r="R33" s="298"/>
      <c r="S33" s="298"/>
      <c r="T33" s="354">
        <f t="shared" si="14"/>
        <v>0</v>
      </c>
      <c r="U33" s="354">
        <f t="shared" si="14"/>
        <v>0</v>
      </c>
      <c r="V33" s="354">
        <f t="shared" si="21"/>
        <v>0</v>
      </c>
      <c r="W33" s="355">
        <f t="shared" si="15"/>
        <v>0</v>
      </c>
      <c r="X33" s="355">
        <f t="shared" si="15"/>
        <v>0</v>
      </c>
      <c r="Y33" s="355">
        <f t="shared" si="22"/>
        <v>0</v>
      </c>
      <c r="Z33" s="303">
        <f t="shared" si="16"/>
        <v>0</v>
      </c>
      <c r="AA33" s="303">
        <f t="shared" si="16"/>
        <v>0</v>
      </c>
      <c r="AB33" s="303">
        <f t="shared" si="23"/>
        <v>0</v>
      </c>
      <c r="AC33" s="302">
        <f t="shared" si="17"/>
        <v>0</v>
      </c>
      <c r="AD33" s="302">
        <f t="shared" si="18"/>
        <v>0</v>
      </c>
      <c r="AE33" s="304">
        <f t="shared" si="24"/>
        <v>0</v>
      </c>
      <c r="AF33" s="364">
        <f t="shared" si="19"/>
        <v>0</v>
      </c>
      <c r="AG33" s="359">
        <f t="shared" si="20"/>
        <v>0</v>
      </c>
      <c r="AH33" s="359">
        <f t="shared" si="25"/>
        <v>0</v>
      </c>
      <c r="AI33" s="298">
        <f t="shared" si="26"/>
        <v>0</v>
      </c>
      <c r="AJ33" s="359">
        <f t="shared" si="27"/>
        <v>0</v>
      </c>
      <c r="AK33" s="298">
        <f t="shared" si="28"/>
        <v>0</v>
      </c>
      <c r="AL33" s="298">
        <f t="shared" si="29"/>
        <v>0</v>
      </c>
      <c r="AM33" s="298"/>
      <c r="AN33" s="298"/>
      <c r="AO33" s="298"/>
      <c r="AP33" s="298"/>
      <c r="AQ33" s="298"/>
    </row>
    <row r="34" spans="1:43" ht="15.75" thickBot="1" x14ac:dyDescent="0.3">
      <c r="A34" s="338">
        <v>45351</v>
      </c>
      <c r="B34" s="311"/>
      <c r="C34" s="311"/>
      <c r="D34" s="311">
        <f t="shared" si="10"/>
        <v>0</v>
      </c>
      <c r="E34" s="311"/>
      <c r="F34" s="311"/>
      <c r="G34" s="339">
        <f t="shared" si="11"/>
        <v>0</v>
      </c>
      <c r="H34" s="311"/>
      <c r="I34" s="311"/>
      <c r="J34" s="339">
        <f t="shared" si="12"/>
        <v>0</v>
      </c>
      <c r="K34" s="316"/>
      <c r="L34" s="316"/>
      <c r="M34" s="316"/>
      <c r="N34" s="314">
        <f t="shared" si="13"/>
        <v>0</v>
      </c>
      <c r="O34" s="317"/>
      <c r="P34" s="298"/>
      <c r="Q34" s="298"/>
      <c r="R34" s="298"/>
      <c r="S34" s="298"/>
      <c r="T34" s="354">
        <f t="shared" ref="T34" si="31">TIME(INT(B34),(B34-INT(B34))*100,0)</f>
        <v>0</v>
      </c>
      <c r="U34" s="354">
        <f t="shared" ref="U34" si="32">TIME(INT(C34),(C34-INT(C34))*100,0)</f>
        <v>0</v>
      </c>
      <c r="V34" s="354">
        <f t="shared" ref="V34" si="33">U34-T34</f>
        <v>0</v>
      </c>
      <c r="W34" s="355">
        <f t="shared" ref="W34" si="34">TIME(INT(E34),(E34-INT(E34))*100,0)</f>
        <v>0</v>
      </c>
      <c r="X34" s="355">
        <f t="shared" ref="X34" si="35">TIME(INT(F34),(F34-INT(F34))*100,0)</f>
        <v>0</v>
      </c>
      <c r="Y34" s="355">
        <f t="shared" ref="Y34" si="36">X34-W34</f>
        <v>0</v>
      </c>
      <c r="Z34" s="303">
        <f t="shared" ref="Z34" si="37">TIME(INT(H34),(H34-INT(H34))*100,0)</f>
        <v>0</v>
      </c>
      <c r="AA34" s="303">
        <f t="shared" ref="AA34" si="38">TIME(INT(I34),(I34-INT(I34))*100,0)</f>
        <v>0</v>
      </c>
      <c r="AB34" s="303">
        <f t="shared" ref="AB34" si="39">AA34-Z34</f>
        <v>0</v>
      </c>
      <c r="AC34" s="302">
        <f t="shared" ref="AC34" si="40">HOUR(V34)+MINUTE(V34)/100</f>
        <v>0</v>
      </c>
      <c r="AD34" s="302">
        <f t="shared" ref="AD34" si="41">HOUR(Y34)+MINUTE(Y34)/100</f>
        <v>0</v>
      </c>
      <c r="AE34" s="304">
        <f t="shared" ref="AE34" si="42">HOUR(AB34)+MINUTE(AB34)/100</f>
        <v>0</v>
      </c>
      <c r="AF34" s="364">
        <f t="shared" ref="AF34" si="43">SUM(AC34:AE34)</f>
        <v>0</v>
      </c>
      <c r="AG34" s="359">
        <f t="shared" ref="AG34" si="44">INT(AF34)</f>
        <v>0</v>
      </c>
      <c r="AH34" s="359">
        <f t="shared" ref="AH34" si="45">(AF34-AG34)*100</f>
        <v>0</v>
      </c>
      <c r="AI34" s="298">
        <f t="shared" ref="AI34" si="46">INT(AH34/60)</f>
        <v>0</v>
      </c>
      <c r="AJ34" s="359">
        <f t="shared" ref="AJ34" si="47">AG34+AI34</f>
        <v>0</v>
      </c>
      <c r="AK34" s="298">
        <f t="shared" ref="AK34" si="48">AH34-AI34*60</f>
        <v>0</v>
      </c>
      <c r="AL34" s="298">
        <f t="shared" ref="AL34" si="49">AJ34+AK34/100</f>
        <v>0</v>
      </c>
      <c r="AM34" s="298"/>
      <c r="AN34" s="298"/>
      <c r="AO34" s="298"/>
      <c r="AP34" s="298"/>
      <c r="AQ34" s="298"/>
    </row>
    <row r="35" spans="1:43" ht="15.75" thickBot="1" x14ac:dyDescent="0.3">
      <c r="A35" s="393"/>
      <c r="J35" s="290" t="s">
        <v>114</v>
      </c>
      <c r="K35" s="223"/>
      <c r="L35" s="223"/>
      <c r="M35" s="224"/>
      <c r="N35" s="292">
        <f>SUM(N6:N34)</f>
        <v>0</v>
      </c>
      <c r="P35" s="298"/>
      <c r="Q35" s="298"/>
      <c r="R35" s="298"/>
      <c r="S35" s="298"/>
      <c r="T35" s="351"/>
      <c r="U35" s="351"/>
      <c r="V35" s="351"/>
      <c r="W35" s="351"/>
      <c r="X35" s="351"/>
      <c r="Y35" s="351"/>
      <c r="Z35" s="299"/>
      <c r="AA35" s="299"/>
      <c r="AB35" s="298"/>
      <c r="AC35" s="298"/>
      <c r="AD35" s="298"/>
      <c r="AE35" s="300"/>
      <c r="AF35" s="300"/>
      <c r="AG35" s="365"/>
      <c r="AH35" s="366">
        <f>SUM(AH7:AH33)</f>
        <v>0</v>
      </c>
      <c r="AI35" s="298"/>
      <c r="AJ35" s="298"/>
      <c r="AK35" s="298"/>
      <c r="AL35" s="298"/>
      <c r="AM35" s="298"/>
      <c r="AN35" s="298"/>
      <c r="AO35" s="298"/>
      <c r="AP35" s="298"/>
      <c r="AQ35" s="298"/>
    </row>
    <row r="36" spans="1:43" x14ac:dyDescent="0.2">
      <c r="P36" s="298"/>
      <c r="Q36" s="298"/>
      <c r="R36" s="298"/>
      <c r="S36" s="298"/>
      <c r="T36" s="351"/>
      <c r="U36" s="351"/>
      <c r="V36" s="351"/>
      <c r="W36" s="351"/>
      <c r="X36" s="351"/>
      <c r="Y36" s="351"/>
      <c r="Z36" s="299"/>
      <c r="AA36" s="299"/>
      <c r="AB36" s="298"/>
      <c r="AC36" s="298"/>
      <c r="AD36" s="298"/>
      <c r="AE36" s="300"/>
      <c r="AF36" s="300"/>
      <c r="AG36" s="366">
        <f>SUM(AG7:AG33)</f>
        <v>0</v>
      </c>
      <c r="AH36" s="367">
        <f>INT(AH35/60)</f>
        <v>0</v>
      </c>
      <c r="AI36" s="367">
        <f>SUM(AG36:AH36)</f>
        <v>0</v>
      </c>
      <c r="AJ36" s="369" t="s">
        <v>139</v>
      </c>
      <c r="AK36" s="370"/>
      <c r="AL36" s="371"/>
      <c r="AM36" s="298"/>
      <c r="AN36" s="298"/>
      <c r="AO36" s="298"/>
      <c r="AP36" s="298"/>
      <c r="AQ36" s="298"/>
    </row>
    <row r="37" spans="1:43" x14ac:dyDescent="0.2">
      <c r="I37" s="395" t="s">
        <v>147</v>
      </c>
      <c r="N37" s="396">
        <f>N35/'01'!Soll_imMonat_HHMM*100</f>
        <v>0</v>
      </c>
      <c r="O37" s="397" t="s">
        <v>146</v>
      </c>
      <c r="P37" s="298"/>
      <c r="Q37" s="298"/>
      <c r="R37" s="298"/>
      <c r="S37" s="298"/>
      <c r="T37" s="351"/>
      <c r="U37" s="351"/>
      <c r="V37" s="351"/>
      <c r="W37" s="351"/>
      <c r="X37" s="351"/>
      <c r="Y37" s="351"/>
      <c r="Z37" s="299"/>
      <c r="AA37" s="299"/>
      <c r="AB37" s="298"/>
      <c r="AC37" s="298"/>
      <c r="AD37" s="298"/>
      <c r="AE37" s="300"/>
      <c r="AF37" s="300"/>
      <c r="AG37" s="366"/>
      <c r="AH37" s="367">
        <f>AH35-AH36*60</f>
        <v>0</v>
      </c>
      <c r="AI37" s="367">
        <f>AH37</f>
        <v>0</v>
      </c>
      <c r="AJ37" s="372" t="s">
        <v>140</v>
      </c>
      <c r="AK37" s="298"/>
      <c r="AL37" s="373"/>
      <c r="AM37" s="298"/>
      <c r="AN37" s="298"/>
      <c r="AO37" s="298"/>
      <c r="AP37" s="298"/>
      <c r="AQ37" s="298"/>
    </row>
    <row r="38" spans="1:43" x14ac:dyDescent="0.2">
      <c r="P38" s="298"/>
      <c r="Q38" s="298"/>
      <c r="R38" s="298"/>
      <c r="S38" s="298"/>
      <c r="T38" s="351"/>
      <c r="U38" s="351"/>
      <c r="V38" s="351"/>
      <c r="W38" s="351"/>
      <c r="X38" s="351"/>
      <c r="Y38" s="351"/>
      <c r="Z38" s="299"/>
      <c r="AA38" s="299"/>
      <c r="AB38" s="298"/>
      <c r="AC38" s="298"/>
      <c r="AD38" s="298"/>
      <c r="AE38" s="300"/>
      <c r="AF38" s="300"/>
      <c r="AG38" s="359"/>
      <c r="AH38" s="359"/>
      <c r="AI38" s="368">
        <f>AI36+AI37/100</f>
        <v>0</v>
      </c>
      <c r="AJ38" s="374" t="s">
        <v>141</v>
      </c>
      <c r="AK38" s="375"/>
      <c r="AL38" s="376"/>
      <c r="AM38" s="298"/>
      <c r="AN38" s="298"/>
      <c r="AO38" s="298"/>
      <c r="AP38" s="298"/>
      <c r="AQ38" s="298"/>
    </row>
    <row r="39" spans="1:43" hidden="1" x14ac:dyDescent="0.2">
      <c r="A39" s="298"/>
      <c r="B39" s="309"/>
      <c r="C39" s="309"/>
      <c r="D39" s="309"/>
      <c r="E39" s="309"/>
      <c r="F39" s="309"/>
      <c r="G39" s="309"/>
      <c r="H39" s="309"/>
      <c r="I39" s="309"/>
      <c r="J39" s="309"/>
      <c r="K39" s="298"/>
      <c r="L39" s="298"/>
      <c r="M39" s="298"/>
      <c r="N39" s="309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9"/>
      <c r="Z39" s="299"/>
      <c r="AA39" s="300"/>
      <c r="AB39" s="299"/>
      <c r="AC39" s="299"/>
      <c r="AD39" s="298"/>
      <c r="AE39" s="300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</row>
    <row r="40" spans="1:43" hidden="1" x14ac:dyDescent="0.2">
      <c r="A40" s="298"/>
      <c r="B40" s="309"/>
      <c r="C40" s="309"/>
      <c r="D40" s="309"/>
      <c r="E40" s="309"/>
      <c r="F40" s="309"/>
      <c r="G40" s="309"/>
      <c r="H40" s="309"/>
      <c r="I40" s="309"/>
      <c r="J40" s="309"/>
      <c r="K40" s="298"/>
      <c r="L40" s="298"/>
      <c r="M40" s="298"/>
      <c r="N40" s="309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9"/>
      <c r="Z40" s="299"/>
      <c r="AA40" s="300"/>
      <c r="AB40" s="299"/>
      <c r="AC40" s="299"/>
      <c r="AD40" s="298"/>
      <c r="AE40" s="300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</row>
    <row r="41" spans="1:43" hidden="1" x14ac:dyDescent="0.2">
      <c r="A41" s="298"/>
      <c r="B41" s="309"/>
      <c r="C41" s="309"/>
      <c r="D41" s="309"/>
      <c r="E41" s="309"/>
      <c r="F41" s="309"/>
      <c r="G41" s="309"/>
      <c r="H41" s="309"/>
      <c r="I41" s="309"/>
      <c r="J41" s="309"/>
      <c r="K41" s="298"/>
      <c r="L41" s="298"/>
      <c r="M41" s="298"/>
      <c r="N41" s="309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9"/>
      <c r="Z41" s="299"/>
      <c r="AA41" s="300"/>
      <c r="AB41" s="299"/>
      <c r="AC41" s="299"/>
      <c r="AD41" s="298"/>
      <c r="AE41" s="300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</row>
    <row r="42" spans="1:43" hidden="1" x14ac:dyDescent="0.2">
      <c r="A42" s="298"/>
      <c r="B42" s="309"/>
      <c r="C42" s="309"/>
      <c r="D42" s="309"/>
      <c r="E42" s="309"/>
      <c r="F42" s="309"/>
      <c r="G42" s="309"/>
      <c r="H42" s="309"/>
      <c r="I42" s="309"/>
      <c r="J42" s="309"/>
      <c r="K42" s="298"/>
      <c r="L42" s="298"/>
      <c r="M42" s="298"/>
      <c r="N42" s="309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9"/>
      <c r="Z42" s="299"/>
      <c r="AA42" s="300"/>
      <c r="AB42" s="299"/>
      <c r="AC42" s="299"/>
      <c r="AD42" s="298"/>
      <c r="AE42" s="300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</row>
    <row r="43" spans="1:43" hidden="1" x14ac:dyDescent="0.2">
      <c r="A43" s="298"/>
      <c r="B43" s="309"/>
      <c r="C43" s="309"/>
      <c r="D43" s="309"/>
      <c r="E43" s="309"/>
      <c r="F43" s="309"/>
      <c r="G43" s="309"/>
      <c r="H43" s="309"/>
      <c r="I43" s="309"/>
      <c r="J43" s="309"/>
      <c r="K43" s="298"/>
      <c r="L43" s="298"/>
      <c r="M43" s="298"/>
      <c r="N43" s="309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9"/>
      <c r="Z43" s="299"/>
      <c r="AA43" s="300"/>
      <c r="AB43" s="299"/>
      <c r="AC43" s="299"/>
      <c r="AD43" s="298"/>
      <c r="AE43" s="300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</row>
    <row r="44" spans="1:43" hidden="1" x14ac:dyDescent="0.2">
      <c r="A44" s="298"/>
      <c r="B44" s="309"/>
      <c r="C44" s="309"/>
      <c r="D44" s="309"/>
      <c r="E44" s="309"/>
      <c r="F44" s="309"/>
      <c r="G44" s="309"/>
      <c r="H44" s="309"/>
      <c r="I44" s="309"/>
      <c r="J44" s="309"/>
      <c r="K44" s="298"/>
      <c r="L44" s="298"/>
      <c r="M44" s="298"/>
      <c r="N44" s="309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9"/>
      <c r="Z44" s="299"/>
      <c r="AA44" s="300"/>
      <c r="AB44" s="299"/>
      <c r="AC44" s="299"/>
      <c r="AD44" s="298"/>
      <c r="AE44" s="300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</row>
    <row r="45" spans="1:43" hidden="1" x14ac:dyDescent="0.2">
      <c r="A45" s="298"/>
      <c r="B45" s="309"/>
      <c r="C45" s="309"/>
      <c r="D45" s="309"/>
      <c r="E45" s="309"/>
      <c r="F45" s="309"/>
      <c r="G45" s="309"/>
      <c r="H45" s="309"/>
      <c r="I45" s="309"/>
      <c r="J45" s="309"/>
      <c r="K45" s="298"/>
      <c r="L45" s="298"/>
      <c r="M45" s="298"/>
      <c r="N45" s="309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9"/>
      <c r="Z45" s="299"/>
      <c r="AA45" s="300"/>
      <c r="AB45" s="299"/>
      <c r="AC45" s="299"/>
      <c r="AD45" s="298"/>
      <c r="AE45" s="300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</row>
    <row r="46" spans="1:43" hidden="1" x14ac:dyDescent="0.2">
      <c r="A46" s="298"/>
      <c r="B46" s="309"/>
      <c r="C46" s="309"/>
      <c r="D46" s="309"/>
      <c r="E46" s="309"/>
      <c r="F46" s="309"/>
      <c r="G46" s="309"/>
      <c r="H46" s="309"/>
      <c r="I46" s="309"/>
      <c r="J46" s="309"/>
      <c r="K46" s="298"/>
      <c r="L46" s="298"/>
      <c r="M46" s="298"/>
      <c r="N46" s="309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9"/>
      <c r="Z46" s="299"/>
      <c r="AA46" s="300"/>
      <c r="AB46" s="299"/>
      <c r="AC46" s="299"/>
      <c r="AD46" s="298"/>
      <c r="AE46" s="300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</row>
    <row r="47" spans="1:43" hidden="1" x14ac:dyDescent="0.2">
      <c r="A47" s="298"/>
      <c r="B47" s="309"/>
      <c r="C47" s="309"/>
      <c r="D47" s="309"/>
      <c r="E47" s="309"/>
      <c r="F47" s="309"/>
      <c r="G47" s="309"/>
      <c r="H47" s="309"/>
      <c r="I47" s="309"/>
      <c r="J47" s="309"/>
      <c r="K47" s="298"/>
      <c r="L47" s="298"/>
      <c r="M47" s="298"/>
      <c r="N47" s="309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9"/>
      <c r="Z47" s="299"/>
      <c r="AA47" s="300"/>
      <c r="AB47" s="299"/>
      <c r="AC47" s="299"/>
      <c r="AD47" s="298"/>
      <c r="AE47" s="300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</row>
    <row r="48" spans="1:43" hidden="1" x14ac:dyDescent="0.2">
      <c r="A48" s="298"/>
      <c r="B48" s="309"/>
      <c r="C48" s="309"/>
      <c r="D48" s="309"/>
      <c r="E48" s="309"/>
      <c r="F48" s="309"/>
      <c r="G48" s="309"/>
      <c r="H48" s="309"/>
      <c r="I48" s="309"/>
      <c r="J48" s="309"/>
      <c r="K48" s="298"/>
      <c r="L48" s="298"/>
      <c r="M48" s="298"/>
      <c r="N48" s="309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  <c r="Z48" s="299"/>
      <c r="AA48" s="300"/>
      <c r="AB48" s="299"/>
      <c r="AC48" s="299"/>
      <c r="AD48" s="298"/>
      <c r="AE48" s="300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</row>
    <row r="49" spans="1:43" hidden="1" x14ac:dyDescent="0.2">
      <c r="A49" s="298"/>
      <c r="B49" s="309"/>
      <c r="C49" s="309"/>
      <c r="D49" s="309"/>
      <c r="E49" s="309"/>
      <c r="F49" s="309"/>
      <c r="G49" s="309"/>
      <c r="H49" s="309"/>
      <c r="I49" s="309"/>
      <c r="J49" s="309"/>
      <c r="K49" s="298"/>
      <c r="L49" s="298"/>
      <c r="M49" s="298"/>
      <c r="N49" s="309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  <c r="Z49" s="299"/>
      <c r="AA49" s="300"/>
      <c r="AB49" s="299"/>
      <c r="AC49" s="299"/>
      <c r="AD49" s="298"/>
      <c r="AE49" s="300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</row>
    <row r="50" spans="1:43" hidden="1" x14ac:dyDescent="0.2">
      <c r="A50" s="298"/>
      <c r="B50" s="309"/>
      <c r="C50" s="309"/>
      <c r="D50" s="309"/>
      <c r="E50" s="309"/>
      <c r="F50" s="309"/>
      <c r="G50" s="309"/>
      <c r="H50" s="309"/>
      <c r="I50" s="309"/>
      <c r="J50" s="309"/>
      <c r="K50" s="298"/>
      <c r="L50" s="298"/>
      <c r="M50" s="298"/>
      <c r="N50" s="309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  <c r="Z50" s="299"/>
      <c r="AA50" s="300"/>
      <c r="AB50" s="299"/>
      <c r="AC50" s="299"/>
      <c r="AD50" s="298"/>
      <c r="AE50" s="300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</row>
    <row r="51" spans="1:43" hidden="1" x14ac:dyDescent="0.2">
      <c r="A51" s="298"/>
      <c r="B51" s="309"/>
      <c r="C51" s="309"/>
      <c r="D51" s="309"/>
      <c r="E51" s="309"/>
      <c r="F51" s="309"/>
      <c r="G51" s="309"/>
      <c r="H51" s="309"/>
      <c r="I51" s="309"/>
      <c r="J51" s="309"/>
      <c r="K51" s="298"/>
      <c r="L51" s="298"/>
      <c r="M51" s="298"/>
      <c r="N51" s="309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  <c r="Z51" s="299"/>
      <c r="AA51" s="300"/>
      <c r="AB51" s="299"/>
      <c r="AC51" s="299"/>
      <c r="AD51" s="298"/>
      <c r="AE51" s="300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</row>
    <row r="52" spans="1:43" hidden="1" x14ac:dyDescent="0.2">
      <c r="A52" s="298"/>
      <c r="B52" s="309"/>
      <c r="C52" s="309"/>
      <c r="D52" s="309"/>
      <c r="E52" s="309"/>
      <c r="F52" s="309"/>
      <c r="G52" s="309"/>
      <c r="H52" s="309"/>
      <c r="I52" s="309"/>
      <c r="J52" s="309"/>
      <c r="K52" s="298"/>
      <c r="L52" s="298"/>
      <c r="M52" s="298"/>
      <c r="N52" s="309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9"/>
      <c r="Z52" s="299"/>
      <c r="AA52" s="300"/>
      <c r="AB52" s="299"/>
      <c r="AC52" s="299"/>
      <c r="AD52" s="298"/>
      <c r="AE52" s="300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</row>
    <row r="53" spans="1:43" hidden="1" x14ac:dyDescent="0.2">
      <c r="A53" s="298"/>
      <c r="B53" s="309"/>
      <c r="C53" s="309"/>
      <c r="D53" s="309"/>
      <c r="E53" s="309"/>
      <c r="F53" s="309"/>
      <c r="G53" s="309"/>
      <c r="H53" s="309"/>
      <c r="I53" s="309"/>
      <c r="J53" s="309"/>
      <c r="K53" s="298"/>
      <c r="L53" s="298"/>
      <c r="M53" s="298"/>
      <c r="N53" s="309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9"/>
      <c r="Z53" s="299"/>
      <c r="AA53" s="300"/>
      <c r="AB53" s="299"/>
      <c r="AC53" s="299"/>
      <c r="AD53" s="298"/>
      <c r="AE53" s="300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</row>
    <row r="54" spans="1:43" hidden="1" x14ac:dyDescent="0.2">
      <c r="A54" s="298"/>
      <c r="B54" s="309"/>
      <c r="C54" s="309"/>
      <c r="D54" s="309"/>
      <c r="E54" s="309"/>
      <c r="F54" s="309"/>
      <c r="G54" s="309"/>
      <c r="H54" s="309"/>
      <c r="I54" s="309"/>
      <c r="J54" s="309"/>
      <c r="K54" s="298"/>
      <c r="L54" s="298"/>
      <c r="M54" s="298"/>
      <c r="N54" s="309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9"/>
      <c r="Z54" s="299"/>
      <c r="AA54" s="300"/>
      <c r="AB54" s="299"/>
      <c r="AC54" s="299"/>
      <c r="AD54" s="298"/>
      <c r="AE54" s="300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</row>
    <row r="55" spans="1:43" hidden="1" x14ac:dyDescent="0.2">
      <c r="A55" s="298"/>
      <c r="B55" s="309"/>
      <c r="C55" s="309"/>
      <c r="D55" s="309"/>
      <c r="E55" s="309"/>
      <c r="F55" s="309"/>
      <c r="G55" s="309"/>
      <c r="H55" s="309"/>
      <c r="I55" s="309"/>
      <c r="J55" s="309"/>
      <c r="K55" s="298"/>
      <c r="L55" s="298"/>
      <c r="M55" s="298"/>
      <c r="N55" s="309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9"/>
      <c r="Z55" s="299"/>
      <c r="AA55" s="300"/>
      <c r="AB55" s="299"/>
      <c r="AC55" s="299"/>
      <c r="AD55" s="298"/>
      <c r="AE55" s="300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  <c r="AP55" s="298"/>
      <c r="AQ55" s="298"/>
    </row>
    <row r="56" spans="1:43" hidden="1" x14ac:dyDescent="0.2">
      <c r="A56" s="298"/>
      <c r="B56" s="309"/>
      <c r="C56" s="309"/>
      <c r="D56" s="309"/>
      <c r="E56" s="309"/>
      <c r="F56" s="309"/>
      <c r="G56" s="309"/>
      <c r="H56" s="309"/>
      <c r="I56" s="309"/>
      <c r="J56" s="309"/>
      <c r="K56" s="298"/>
      <c r="L56" s="298"/>
      <c r="M56" s="298"/>
      <c r="N56" s="309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9"/>
      <c r="Z56" s="299"/>
      <c r="AA56" s="300"/>
      <c r="AB56" s="299"/>
      <c r="AC56" s="299"/>
      <c r="AD56" s="298"/>
      <c r="AE56" s="300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  <c r="AP56" s="298"/>
      <c r="AQ56" s="298"/>
    </row>
    <row r="57" spans="1:43" hidden="1" x14ac:dyDescent="0.2">
      <c r="A57" s="298"/>
      <c r="B57" s="309"/>
      <c r="C57" s="309"/>
      <c r="D57" s="309"/>
      <c r="E57" s="309"/>
      <c r="F57" s="309"/>
      <c r="G57" s="309"/>
      <c r="H57" s="309"/>
      <c r="I57" s="309"/>
      <c r="J57" s="309"/>
      <c r="K57" s="298"/>
      <c r="L57" s="298"/>
      <c r="M57" s="298"/>
      <c r="N57" s="309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9"/>
      <c r="Z57" s="299"/>
      <c r="AA57" s="300"/>
      <c r="AB57" s="299"/>
      <c r="AC57" s="299"/>
      <c r="AD57" s="298"/>
      <c r="AE57" s="300"/>
      <c r="AF57" s="298"/>
      <c r="AG57" s="298"/>
      <c r="AH57" s="298"/>
      <c r="AI57" s="298"/>
      <c r="AJ57" s="298"/>
      <c r="AK57" s="298"/>
      <c r="AL57" s="298"/>
      <c r="AM57" s="298"/>
      <c r="AN57" s="298"/>
      <c r="AO57" s="298"/>
      <c r="AP57" s="298"/>
      <c r="AQ57" s="298"/>
    </row>
    <row r="58" spans="1:43" hidden="1" x14ac:dyDescent="0.2">
      <c r="A58" s="298"/>
      <c r="B58" s="309"/>
      <c r="C58" s="309"/>
      <c r="D58" s="309"/>
      <c r="E58" s="309"/>
      <c r="F58" s="309"/>
      <c r="G58" s="309"/>
      <c r="H58" s="309"/>
      <c r="I58" s="309"/>
      <c r="J58" s="309"/>
      <c r="K58" s="298"/>
      <c r="L58" s="298"/>
      <c r="M58" s="298"/>
      <c r="N58" s="309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9"/>
      <c r="Z58" s="299"/>
      <c r="AA58" s="300"/>
      <c r="AB58" s="299"/>
      <c r="AC58" s="299"/>
      <c r="AD58" s="298"/>
      <c r="AE58" s="300"/>
      <c r="AF58" s="298"/>
      <c r="AG58" s="298"/>
      <c r="AH58" s="298"/>
      <c r="AI58" s="298"/>
      <c r="AJ58" s="298"/>
      <c r="AK58" s="298"/>
      <c r="AL58" s="298"/>
      <c r="AM58" s="298"/>
      <c r="AN58" s="298"/>
      <c r="AO58" s="298"/>
      <c r="AP58" s="298"/>
      <c r="AQ58" s="298"/>
    </row>
    <row r="59" spans="1:43" hidden="1" x14ac:dyDescent="0.2"/>
    <row r="60" spans="1:43" hidden="1" x14ac:dyDescent="0.2"/>
  </sheetData>
  <pageMargins left="0.31496062992125984" right="0.31496062992125984" top="0.39370078740157483" bottom="0.19685039370078741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AF100"/>
  <sheetViews>
    <sheetView workbookViewId="0">
      <selection activeCell="Y17" sqref="Y17"/>
    </sheetView>
  </sheetViews>
  <sheetFormatPr baseColWidth="10" defaultColWidth="11.28515625" defaultRowHeight="12.75" x14ac:dyDescent="0.2"/>
  <cols>
    <col min="1" max="1" width="12.28515625" style="6" customWidth="1"/>
    <col min="2" max="17" width="8" style="5" customWidth="1"/>
    <col min="18" max="18" width="0" style="6" hidden="1" customWidth="1"/>
    <col min="19" max="16384" width="11.28515625" style="6"/>
  </cols>
  <sheetData>
    <row r="1" spans="1:32" ht="16.149999999999999" customHeight="1" x14ac:dyDescent="0.2">
      <c r="A1" s="135" t="s">
        <v>87</v>
      </c>
      <c r="B1" s="2"/>
      <c r="C1" s="2"/>
      <c r="D1" s="2"/>
      <c r="E1" s="2"/>
      <c r="F1" s="3"/>
      <c r="H1" s="4" t="s">
        <v>0</v>
      </c>
      <c r="I1" s="64">
        <v>8</v>
      </c>
      <c r="J1" s="13"/>
      <c r="K1" s="4" t="s">
        <v>81</v>
      </c>
      <c r="L1" s="65">
        <v>7</v>
      </c>
      <c r="M1" s="65">
        <v>20</v>
      </c>
      <c r="N1" s="5" t="s">
        <v>1</v>
      </c>
      <c r="O1" s="48" t="s">
        <v>2</v>
      </c>
      <c r="P1" s="334"/>
      <c r="Q1" s="335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</row>
    <row r="2" spans="1:32" ht="16.149999999999999" customHeight="1" thickBot="1" x14ac:dyDescent="0.25">
      <c r="A2" s="7" t="s">
        <v>3</v>
      </c>
      <c r="B2" s="136" t="s">
        <v>88</v>
      </c>
      <c r="C2" s="137"/>
      <c r="D2" s="138"/>
      <c r="E2" s="2"/>
      <c r="F2" s="2"/>
      <c r="H2" s="4" t="s">
        <v>4</v>
      </c>
      <c r="I2" s="64">
        <v>10</v>
      </c>
      <c r="J2" s="2"/>
      <c r="K2" s="41" t="s">
        <v>5</v>
      </c>
      <c r="L2" s="69">
        <v>0.3</v>
      </c>
      <c r="N2" s="8"/>
      <c r="O2" s="43" t="s">
        <v>6</v>
      </c>
      <c r="P2" s="141">
        <f>'02'!Q73</f>
        <v>-344</v>
      </c>
      <c r="Q2" s="72" t="str">
        <f>IF(Q9-INT(Q9)&gt;0.59,"Eing.fehler","")</f>
        <v/>
      </c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</row>
    <row r="3" spans="1:32" ht="16.149999999999999" customHeight="1" thickBot="1" x14ac:dyDescent="0.25">
      <c r="A3" s="7" t="s">
        <v>7</v>
      </c>
      <c r="B3" s="136" t="str">
        <f>'01'!B3</f>
        <v xml:space="preserve">Max </v>
      </c>
      <c r="C3" s="137"/>
      <c r="D3" s="139"/>
      <c r="E3" s="2"/>
      <c r="F3" s="2"/>
      <c r="H3" s="4" t="s">
        <v>8</v>
      </c>
      <c r="I3" s="121">
        <v>40</v>
      </c>
      <c r="J3" s="3"/>
      <c r="K3" s="41" t="s">
        <v>9</v>
      </c>
      <c r="L3" s="69">
        <v>0.45</v>
      </c>
      <c r="N3" s="8"/>
      <c r="O3" s="43" t="s">
        <v>10</v>
      </c>
      <c r="P3" s="10">
        <f>SIGN(L9)*(DAY(L10)*24+HOUR(L10)+MINUTE(L10)/100)</f>
        <v>-344</v>
      </c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</row>
    <row r="4" spans="1:32" ht="16.5" customHeight="1" thickTop="1" thickBot="1" x14ac:dyDescent="0.25">
      <c r="A4" t="s">
        <v>11</v>
      </c>
      <c r="B4" s="37" t="s">
        <v>60</v>
      </c>
      <c r="C4"/>
      <c r="D4" s="38" t="str">
        <f>"" &amp;P4 &amp; " Arbeitsstunden"</f>
        <v>152 Arbeitsstunden</v>
      </c>
      <c r="F4" s="103" t="s">
        <v>72</v>
      </c>
      <c r="G4" s="115" t="s">
        <v>76</v>
      </c>
      <c r="H4" s="129"/>
      <c r="I4" s="91"/>
      <c r="J4" s="92"/>
      <c r="K4" s="93"/>
      <c r="N4" s="41"/>
      <c r="O4" s="9" t="s">
        <v>13</v>
      </c>
      <c r="P4" s="11">
        <f>DAY(Q62)*24+HOUR(Q62)+MINUTE(Q62)/100</f>
        <v>152</v>
      </c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</row>
    <row r="5" spans="1:32" ht="15.75" customHeight="1" thickBot="1" x14ac:dyDescent="0.25">
      <c r="A5" s="7" t="s">
        <v>15</v>
      </c>
      <c r="B5" s="140">
        <v>2024</v>
      </c>
      <c r="C5" s="15"/>
      <c r="D5" s="38" t="str">
        <f>"bzw." &amp; G10 &amp; " Arbeitstage"</f>
        <v>bzw.19 Arbeitstage</v>
      </c>
      <c r="E5" s="6"/>
      <c r="F5" s="116"/>
      <c r="G5" s="114" t="s">
        <v>77</v>
      </c>
      <c r="H5" s="8"/>
      <c r="I5" s="2"/>
      <c r="J5" s="13"/>
      <c r="K5" s="94"/>
      <c r="M5" s="6"/>
      <c r="N5" s="6"/>
      <c r="O5" s="6"/>
      <c r="P5" s="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</row>
    <row r="6" spans="1:32" ht="15" customHeight="1" thickBot="1" x14ac:dyDescent="0.25">
      <c r="A6" s="15"/>
      <c r="B6" s="15"/>
      <c r="C6" s="15"/>
      <c r="E6" s="6"/>
      <c r="F6" s="105"/>
      <c r="G6" s="114" t="s">
        <v>73</v>
      </c>
      <c r="J6" s="2"/>
      <c r="K6" s="94"/>
      <c r="L6" s="113"/>
      <c r="N6" s="2"/>
      <c r="O6" s="44" t="s">
        <v>79</v>
      </c>
      <c r="P6" s="97">
        <f>Q73</f>
        <v>-496</v>
      </c>
      <c r="Q6" s="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</row>
    <row r="7" spans="1:32" ht="14.25" customHeight="1" thickTop="1" thickBot="1" x14ac:dyDescent="0.25">
      <c r="B7" s="131" t="s">
        <v>16</v>
      </c>
      <c r="C7" s="132"/>
      <c r="D7" s="133"/>
      <c r="E7" s="134"/>
      <c r="F7" s="116"/>
      <c r="G7" s="114" t="s">
        <v>74</v>
      </c>
      <c r="J7" s="2"/>
      <c r="K7" s="94"/>
      <c r="L7" s="113"/>
      <c r="M7" s="103" t="s">
        <v>80</v>
      </c>
      <c r="N7" s="104"/>
      <c r="O7" s="104"/>
      <c r="P7" s="93"/>
      <c r="Q7" s="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</row>
    <row r="8" spans="1:32" ht="14.25" customHeight="1" thickTop="1" thickBot="1" x14ac:dyDescent="0.25">
      <c r="A8" s="42"/>
      <c r="B8" s="14"/>
      <c r="C8" s="15"/>
      <c r="D8" s="3"/>
      <c r="E8" s="6"/>
      <c r="F8" s="117"/>
      <c r="G8" s="118" t="s">
        <v>75</v>
      </c>
      <c r="H8" s="119"/>
      <c r="I8" s="119"/>
      <c r="J8" s="119"/>
      <c r="K8" s="120"/>
      <c r="L8" s="6"/>
      <c r="M8" s="106" t="s">
        <v>78</v>
      </c>
      <c r="N8" s="130"/>
      <c r="O8" s="95"/>
      <c r="P8" s="9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</row>
    <row r="9" spans="1:32" ht="16.149999999999999" hidden="1" customHeight="1" thickTop="1" x14ac:dyDescent="0.2">
      <c r="A9" s="12" t="s">
        <v>14</v>
      </c>
      <c r="B9" s="39">
        <f>DATE(B5,1,1)</f>
        <v>45292</v>
      </c>
      <c r="C9" s="55">
        <f>TIME(INT(I1),(I1-INT(I1))*100,0)</f>
        <v>0.33333333333333331</v>
      </c>
      <c r="D9" s="55">
        <f>TIME(INT(L2),(L2-INT(L2))*100,0)</f>
        <v>2.0833333333333332E-2</v>
      </c>
      <c r="E9" s="46">
        <f>C9*5</f>
        <v>1.6666666666666665</v>
      </c>
      <c r="F9" s="122">
        <v>6</v>
      </c>
      <c r="G9" s="123">
        <f>Q62/C9</f>
        <v>18.999999999999996</v>
      </c>
      <c r="H9" s="124">
        <f>TIME(INT(F9),(F9-INT(F9))*100,0)</f>
        <v>0.25</v>
      </c>
      <c r="I9" s="125">
        <f>ABS(P2)</f>
        <v>344</v>
      </c>
      <c r="J9" s="125">
        <f>TIME(INT(L1),(L1-INT(L1))*100,0)</f>
        <v>0.29166666666666669</v>
      </c>
      <c r="K9" s="126">
        <f>SUM(B36:P36)+SUM(B68:Q68)</f>
        <v>0</v>
      </c>
      <c r="L9" s="127">
        <f>K9+I10</f>
        <v>-14.333333333333334</v>
      </c>
      <c r="M9" s="110" t="e">
        <f>#REF!</f>
        <v>#REF!</v>
      </c>
      <c r="N9" s="112" t="e">
        <f>Q53</f>
        <v>#REF!</v>
      </c>
      <c r="O9" s="111">
        <f>INT(I3/24)+TIME(INT(I3),(I3-INT(I3))*100,0)</f>
        <v>1.6666666666666667</v>
      </c>
      <c r="P9" s="1">
        <f>Q72</f>
        <v>-20.666666666666654</v>
      </c>
      <c r="Q9" s="47">
        <f>ABS(P2)</f>
        <v>344</v>
      </c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</row>
    <row r="10" spans="1:32" ht="16.149999999999999" hidden="1" customHeight="1" x14ac:dyDescent="0.2">
      <c r="A10" s="12" t="s">
        <v>14</v>
      </c>
      <c r="C10" s="55">
        <f>TIME(INT(I2),(I2-INT(I2))*100,0)</f>
        <v>0.41666666666666669</v>
      </c>
      <c r="D10" s="55">
        <f>TIME(INT(L3),(L3-INT(L3))*100,0)</f>
        <v>3.125E-2</v>
      </c>
      <c r="E10" s="98">
        <f>DAY(E9)*24+HOUR(E9)+MINUTE(E9)/100</f>
        <v>40</v>
      </c>
      <c r="F10" s="98">
        <v>9</v>
      </c>
      <c r="G10" s="82">
        <f>ROUND(G9,2)</f>
        <v>19</v>
      </c>
      <c r="H10" s="99">
        <f>TIME(INT(F10),(F10-INT(F10))*100,0)</f>
        <v>0.375</v>
      </c>
      <c r="I10" s="100">
        <f>SIGN(P2)*(INT(I9/24)+TIME(INT(I9),(I9-INT(I9))*100,0))</f>
        <v>-14.333333333333334</v>
      </c>
      <c r="J10" s="101">
        <f>TIME(INT(M1),(M1-INT(M1))*100,0)</f>
        <v>0.83333333333333337</v>
      </c>
      <c r="K10" s="100">
        <f>ABS(K9)</f>
        <v>0</v>
      </c>
      <c r="L10" s="102">
        <f>ABS(L9)</f>
        <v>14.333333333333334</v>
      </c>
      <c r="M10" s="110" t="e">
        <f>#REF!</f>
        <v>#REF!</v>
      </c>
      <c r="N10" s="112" t="e">
        <f>Q54</f>
        <v>#REF!</v>
      </c>
      <c r="O10" s="111">
        <f>ABS(P10)</f>
        <v>20.666666666666654</v>
      </c>
      <c r="P10" s="1">
        <f>IF(P9&gt;O9,O9,P9)</f>
        <v>-20.666666666666654</v>
      </c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</row>
    <row r="11" spans="1:32" s="15" customFormat="1" ht="21" customHeight="1" thickTop="1" thickBot="1" x14ac:dyDescent="0.25">
      <c r="A11" s="15" t="s">
        <v>17</v>
      </c>
      <c r="B11" s="16">
        <v>45352</v>
      </c>
      <c r="C11" s="16">
        <v>45353</v>
      </c>
      <c r="D11" s="16">
        <v>45354</v>
      </c>
      <c r="E11" s="16">
        <v>45355</v>
      </c>
      <c r="F11" s="16">
        <v>45356</v>
      </c>
      <c r="G11" s="16">
        <v>45357</v>
      </c>
      <c r="H11" s="16">
        <v>45358</v>
      </c>
      <c r="I11" s="16">
        <v>45359</v>
      </c>
      <c r="J11" s="16">
        <v>45360</v>
      </c>
      <c r="K11" s="16">
        <v>45361</v>
      </c>
      <c r="L11" s="16">
        <v>45362</v>
      </c>
      <c r="M11" s="16">
        <v>45363</v>
      </c>
      <c r="N11" s="16">
        <v>45364</v>
      </c>
      <c r="O11" s="16">
        <v>45365</v>
      </c>
      <c r="P11" s="16">
        <v>45366</v>
      </c>
      <c r="Q11" s="2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</row>
    <row r="12" spans="1:32" ht="16.149999999999999" customHeight="1" thickBot="1" x14ac:dyDescent="0.25">
      <c r="A12" s="6" t="s">
        <v>18</v>
      </c>
      <c r="B12" s="45">
        <f>B11</f>
        <v>45352</v>
      </c>
      <c r="C12" s="45">
        <f t="shared" ref="C12:P12" si="0">C11</f>
        <v>45353</v>
      </c>
      <c r="D12" s="45">
        <f t="shared" si="0"/>
        <v>45354</v>
      </c>
      <c r="E12" s="45">
        <f t="shared" si="0"/>
        <v>45355</v>
      </c>
      <c r="F12" s="45">
        <f t="shared" si="0"/>
        <v>45356</v>
      </c>
      <c r="G12" s="45">
        <f t="shared" si="0"/>
        <v>45357</v>
      </c>
      <c r="H12" s="45">
        <f t="shared" si="0"/>
        <v>45358</v>
      </c>
      <c r="I12" s="45">
        <f t="shared" si="0"/>
        <v>45359</v>
      </c>
      <c r="J12" s="45">
        <f t="shared" si="0"/>
        <v>45360</v>
      </c>
      <c r="K12" s="45">
        <f t="shared" si="0"/>
        <v>45361</v>
      </c>
      <c r="L12" s="45">
        <f t="shared" si="0"/>
        <v>45362</v>
      </c>
      <c r="M12" s="45">
        <f t="shared" si="0"/>
        <v>45363</v>
      </c>
      <c r="N12" s="45">
        <f t="shared" si="0"/>
        <v>45364</v>
      </c>
      <c r="O12" s="45">
        <f t="shared" si="0"/>
        <v>45365</v>
      </c>
      <c r="P12" s="45">
        <f t="shared" si="0"/>
        <v>45366</v>
      </c>
      <c r="Q12" s="2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</row>
    <row r="13" spans="1:32" ht="16.149999999999999" customHeight="1" x14ac:dyDescent="0.2">
      <c r="A13" s="6" t="s">
        <v>19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2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</row>
    <row r="14" spans="1:32" ht="16.149999999999999" customHeight="1" x14ac:dyDescent="0.2">
      <c r="A14" s="6" t="s">
        <v>20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2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</row>
    <row r="15" spans="1:32" ht="16.149999999999999" customHeight="1" x14ac:dyDescent="0.2">
      <c r="A15" s="6" t="s">
        <v>21</v>
      </c>
      <c r="B15" s="68">
        <f>IF(AND(B19&gt;0,OR(LEFT(B16,1)="U",LEFT(B16,1)="A",LEFT(B16,1)="K",LEFT(B16,1)="D",LEFT(B16,3)="mKK")),$I$1,'03HO'!N6)</f>
        <v>0</v>
      </c>
      <c r="C15" s="68">
        <f>IF(AND(C19&gt;0,OR(LEFT(C16,1)="U",LEFT(C16,1)="A",LEFT(C16,1)="K",LEFT(C16,1)="D",LEFT(C16,3)="mKK")),$I$1,'03HO'!N7)</f>
        <v>0</v>
      </c>
      <c r="D15" s="68">
        <f>IF(AND(D19&gt;0,OR(LEFT(D16,1)="U",LEFT(D16,1)="A",LEFT(D16,1)="K",LEFT(D16,1)="D",LEFT(D16,3)="mKK")),$I$1,'03HO'!N8)</f>
        <v>0</v>
      </c>
      <c r="E15" s="68">
        <f>IF(AND(E19&gt;0,OR(LEFT(E16,1)="U",LEFT(E16,1)="A",LEFT(E16,1)="K",LEFT(E16,1)="D",LEFT(E16,3)="mKK")),$I$1,'03HO'!N9)</f>
        <v>0</v>
      </c>
      <c r="F15" s="68">
        <f>IF(AND(F19&gt;0,OR(LEFT(F16,1)="U",LEFT(F16,1)="A",LEFT(F16,1)="K",LEFT(F16,1)="D",LEFT(F16,3)="mKK")),$I$1,'03HO'!N10)</f>
        <v>0</v>
      </c>
      <c r="G15" s="68">
        <f>IF(AND(G19&gt;0,OR(LEFT(G16,1)="U",LEFT(G16,1)="A",LEFT(G16,1)="K",LEFT(G16,1)="D",LEFT(G16,3)="mKK")),$I$1,'03HO'!N11)</f>
        <v>0</v>
      </c>
      <c r="H15" s="68">
        <f>IF(AND(H19&gt;0,OR(LEFT(H16,1)="U",LEFT(H16,1)="A",LEFT(H16,1)="K",LEFT(H16,1)="D",LEFT(H16,3)="mKK")),$I$1,'03HO'!N12)</f>
        <v>0</v>
      </c>
      <c r="I15" s="68">
        <f>IF(AND(I19&gt;0,OR(LEFT(I16,1)="U",LEFT(I16,1)="A",LEFT(I16,1)="K",LEFT(I16,1)="D",LEFT(I16,3)="mKK")),$I$1,'03HO'!N13)</f>
        <v>0</v>
      </c>
      <c r="J15" s="68">
        <f>IF(AND(J19&gt;0,OR(LEFT(J16,1)="U",LEFT(J16,1)="A",LEFT(J16,1)="K",LEFT(J16,1)="D",LEFT(J16,3)="mKK")),$I$1,'03HO'!N14)</f>
        <v>0</v>
      </c>
      <c r="K15" s="68">
        <f>IF(AND(K19&gt;0,OR(LEFT(K16,1)="U",LEFT(K16,1)="A",LEFT(K16,1)="K",LEFT(K16,1)="D",LEFT(K16,3)="mKK")),$I$1,'03HO'!N15)</f>
        <v>0</v>
      </c>
      <c r="L15" s="68">
        <f>IF(AND(L19&gt;0,OR(LEFT(L16,1)="U",LEFT(L16,1)="A",LEFT(L16,1)="K",LEFT(L16,1)="D",LEFT(L16,3)="mKK")),$I$1,'03HO'!N16)</f>
        <v>0</v>
      </c>
      <c r="M15" s="68">
        <f>IF(AND(M19&gt;0,OR(LEFT(M16,1)="U",LEFT(M16,1)="A",LEFT(M16,1)="K",LEFT(M16,1)="D",LEFT(M16,3)="mKK")),$I$1,'03HO'!N17)</f>
        <v>0</v>
      </c>
      <c r="N15" s="68">
        <f>IF(AND(N19&gt;0,OR(LEFT(N16,1)="U",LEFT(N16,1)="A",LEFT(N16,1)="K",LEFT(N16,1)="D",LEFT(N16,3)="mKK")),$I$1,'03HO'!N18)</f>
        <v>0</v>
      </c>
      <c r="O15" s="68">
        <f>IF(AND(O19&gt;0,OR(LEFT(O16,1)="U",LEFT(O16,1)="A",LEFT(O16,1)="K",LEFT(O16,1)="D",LEFT(O16,3)="mKK")),$I$1,'03HO'!N19)</f>
        <v>0</v>
      </c>
      <c r="P15" s="68">
        <f>IF(AND(P19&gt;0,OR(LEFT(P16,1)="U",LEFT(P16,1)="A",LEFT(P16,1)="K",LEFT(P16,1)="D",LEFT(P16,3)="mKK")),$I$1,'03HO'!N20)</f>
        <v>0</v>
      </c>
      <c r="Q15" s="2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</row>
    <row r="16" spans="1:32" ht="16.149999999999999" customHeight="1" x14ac:dyDescent="0.2">
      <c r="A16" s="6" t="s">
        <v>22</v>
      </c>
      <c r="B16" s="323"/>
      <c r="C16" s="323"/>
      <c r="D16" s="323"/>
      <c r="E16" s="323"/>
      <c r="F16" s="323"/>
      <c r="G16" s="323"/>
      <c r="H16" s="323"/>
      <c r="I16" s="323" t="s">
        <v>23</v>
      </c>
      <c r="J16" s="323"/>
      <c r="K16" s="323"/>
      <c r="L16" s="323"/>
      <c r="M16" s="323"/>
      <c r="N16" s="323"/>
      <c r="O16" s="323"/>
      <c r="P16" s="323"/>
      <c r="Q16" s="2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</row>
    <row r="17" spans="1:32" ht="16.149999999999999" customHeight="1" x14ac:dyDescent="0.2">
      <c r="A17" s="6" t="s">
        <v>24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2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</row>
    <row r="18" spans="1:32" ht="16.149999999999999" customHeight="1" x14ac:dyDescent="0.2">
      <c r="A18" s="6" t="s">
        <v>25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</row>
    <row r="19" spans="1:32" hidden="1" x14ac:dyDescent="0.2">
      <c r="A19" s="17" t="s">
        <v>26</v>
      </c>
      <c r="B19" s="18">
        <f t="shared" ref="B19:P19" si="1">IF(OR(WEEKDAY(B12)=7,WEEKDAY(B12)=1,B16="gF"),0,$I$1)</f>
        <v>8</v>
      </c>
      <c r="C19" s="18">
        <f t="shared" si="1"/>
        <v>0</v>
      </c>
      <c r="D19" s="18">
        <f t="shared" si="1"/>
        <v>0</v>
      </c>
      <c r="E19" s="18">
        <f t="shared" si="1"/>
        <v>8</v>
      </c>
      <c r="F19" s="18">
        <f t="shared" si="1"/>
        <v>8</v>
      </c>
      <c r="G19" s="18">
        <f t="shared" si="1"/>
        <v>8</v>
      </c>
      <c r="H19" s="18">
        <f t="shared" si="1"/>
        <v>8</v>
      </c>
      <c r="I19" s="18">
        <f t="shared" si="1"/>
        <v>0</v>
      </c>
      <c r="J19" s="18">
        <f t="shared" si="1"/>
        <v>0</v>
      </c>
      <c r="K19" s="18">
        <f t="shared" si="1"/>
        <v>0</v>
      </c>
      <c r="L19" s="18">
        <f t="shared" si="1"/>
        <v>8</v>
      </c>
      <c r="M19" s="18">
        <f t="shared" si="1"/>
        <v>8</v>
      </c>
      <c r="N19" s="18">
        <f t="shared" si="1"/>
        <v>8</v>
      </c>
      <c r="O19" s="18">
        <f t="shared" si="1"/>
        <v>8</v>
      </c>
      <c r="P19" s="18">
        <f t="shared" si="1"/>
        <v>8</v>
      </c>
      <c r="Q19" s="2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</row>
    <row r="20" spans="1:32" hidden="1" x14ac:dyDescent="0.2">
      <c r="A20" s="17" t="s">
        <v>27</v>
      </c>
      <c r="B20" s="71">
        <f t="shared" ref="B20:P20" si="2">IF(B13-INT(B13)&gt;0.59,1,IF(B14-INT(B14)&gt;0.59,1,IF(B15-INT(B15)&gt;0.59,1,IF(B17-INT(B17)&gt;0.59,1,IF(B18-INT(B18)&gt;0.59,1,IF(B33-INT(B33)&gt;0.59,1,0))))))</f>
        <v>0</v>
      </c>
      <c r="C20" s="71">
        <f t="shared" si="2"/>
        <v>0</v>
      </c>
      <c r="D20" s="71">
        <f t="shared" si="2"/>
        <v>0</v>
      </c>
      <c r="E20" s="71">
        <f t="shared" si="2"/>
        <v>0</v>
      </c>
      <c r="F20" s="71">
        <f t="shared" si="2"/>
        <v>0</v>
      </c>
      <c r="G20" s="71">
        <f t="shared" si="2"/>
        <v>0</v>
      </c>
      <c r="H20" s="71">
        <f t="shared" si="2"/>
        <v>0</v>
      </c>
      <c r="I20" s="71">
        <f t="shared" si="2"/>
        <v>0</v>
      </c>
      <c r="J20" s="71">
        <f t="shared" si="2"/>
        <v>0</v>
      </c>
      <c r="K20" s="71">
        <f t="shared" si="2"/>
        <v>0</v>
      </c>
      <c r="L20" s="71">
        <f t="shared" si="2"/>
        <v>0</v>
      </c>
      <c r="M20" s="71">
        <f t="shared" si="2"/>
        <v>0</v>
      </c>
      <c r="N20" s="71">
        <f t="shared" si="2"/>
        <v>0</v>
      </c>
      <c r="O20" s="71">
        <f t="shared" si="2"/>
        <v>0</v>
      </c>
      <c r="P20" s="71">
        <f t="shared" si="2"/>
        <v>0</v>
      </c>
      <c r="Q20" s="2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</row>
    <row r="21" spans="1:32" ht="16.149999999999999" hidden="1" customHeight="1" x14ac:dyDescent="0.2">
      <c r="A21" s="19" t="s">
        <v>28</v>
      </c>
      <c r="B21" s="59" t="e">
        <f>IF(LEFT(B16,1)="U",M9-1,M9)</f>
        <v>#REF!</v>
      </c>
      <c r="C21" s="2" t="e">
        <f t="shared" ref="C21:P21" si="3">IF(LEFT(C16,1)="U",B21-1,B21)</f>
        <v>#REF!</v>
      </c>
      <c r="D21" s="2" t="e">
        <f t="shared" si="3"/>
        <v>#REF!</v>
      </c>
      <c r="E21" s="2" t="e">
        <f t="shared" si="3"/>
        <v>#REF!</v>
      </c>
      <c r="F21" s="2" t="e">
        <f t="shared" si="3"/>
        <v>#REF!</v>
      </c>
      <c r="G21" s="2" t="e">
        <f t="shared" si="3"/>
        <v>#REF!</v>
      </c>
      <c r="H21" s="2" t="e">
        <f t="shared" si="3"/>
        <v>#REF!</v>
      </c>
      <c r="I21" s="2" t="e">
        <f t="shared" si="3"/>
        <v>#REF!</v>
      </c>
      <c r="J21" s="2" t="e">
        <f t="shared" si="3"/>
        <v>#REF!</v>
      </c>
      <c r="K21" s="2" t="e">
        <f t="shared" si="3"/>
        <v>#REF!</v>
      </c>
      <c r="L21" s="2" t="e">
        <f t="shared" si="3"/>
        <v>#REF!</v>
      </c>
      <c r="M21" s="2" t="e">
        <f t="shared" si="3"/>
        <v>#REF!</v>
      </c>
      <c r="N21" s="2" t="e">
        <f t="shared" si="3"/>
        <v>#REF!</v>
      </c>
      <c r="O21" s="2" t="e">
        <f t="shared" si="3"/>
        <v>#REF!</v>
      </c>
      <c r="P21" s="67" t="e">
        <f t="shared" si="3"/>
        <v>#REF!</v>
      </c>
      <c r="Q21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</row>
    <row r="22" spans="1:32" ht="16.149999999999999" hidden="1" customHeight="1" x14ac:dyDescent="0.2">
      <c r="A22" s="19" t="s">
        <v>70</v>
      </c>
      <c r="B22" s="59" t="e">
        <f>IF(LEFT(B16,2)="AT",M10-1,M10)</f>
        <v>#REF!</v>
      </c>
      <c r="C22" s="2" t="e">
        <f t="shared" ref="C22:P22" si="4">IF(LEFT(C16,2)="AT",B22-1,B22)</f>
        <v>#REF!</v>
      </c>
      <c r="D22" s="2" t="e">
        <f t="shared" si="4"/>
        <v>#REF!</v>
      </c>
      <c r="E22" s="2" t="e">
        <f t="shared" si="4"/>
        <v>#REF!</v>
      </c>
      <c r="F22" s="2" t="e">
        <f t="shared" si="4"/>
        <v>#REF!</v>
      </c>
      <c r="G22" s="2" t="e">
        <f t="shared" si="4"/>
        <v>#REF!</v>
      </c>
      <c r="H22" s="2" t="e">
        <f t="shared" si="4"/>
        <v>#REF!</v>
      </c>
      <c r="I22" s="2" t="e">
        <f t="shared" si="4"/>
        <v>#REF!</v>
      </c>
      <c r="J22" s="2" t="e">
        <f t="shared" si="4"/>
        <v>#REF!</v>
      </c>
      <c r="K22" s="2" t="e">
        <f t="shared" si="4"/>
        <v>#REF!</v>
      </c>
      <c r="L22" s="2" t="e">
        <f t="shared" si="4"/>
        <v>#REF!</v>
      </c>
      <c r="M22" s="2" t="e">
        <f t="shared" si="4"/>
        <v>#REF!</v>
      </c>
      <c r="N22" s="2" t="e">
        <f t="shared" si="4"/>
        <v>#REF!</v>
      </c>
      <c r="O22" s="2" t="e">
        <f t="shared" si="4"/>
        <v>#REF!</v>
      </c>
      <c r="P22" s="67" t="e">
        <f t="shared" si="4"/>
        <v>#REF!</v>
      </c>
      <c r="Q22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</row>
    <row r="23" spans="1:32" ht="16.149999999999999" hidden="1" customHeight="1" x14ac:dyDescent="0.2">
      <c r="A23" s="17" t="s">
        <v>19</v>
      </c>
      <c r="B23" s="20">
        <f t="shared" ref="B23:P23" si="5">TIME(INT(B13),(B13-INT(B13))*100,0)</f>
        <v>0</v>
      </c>
      <c r="C23" s="20">
        <f t="shared" si="5"/>
        <v>0</v>
      </c>
      <c r="D23" s="20">
        <f t="shared" si="5"/>
        <v>0</v>
      </c>
      <c r="E23" s="20">
        <f t="shared" si="5"/>
        <v>0</v>
      </c>
      <c r="F23" s="21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  <c r="O23" s="20">
        <f t="shared" si="5"/>
        <v>0</v>
      </c>
      <c r="P23" s="20">
        <f t="shared" si="5"/>
        <v>0</v>
      </c>
      <c r="Q23" s="2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</row>
    <row r="24" spans="1:32" ht="16.149999999999999" hidden="1" customHeight="1" x14ac:dyDescent="0.2">
      <c r="A24" s="17" t="s">
        <v>29</v>
      </c>
      <c r="B24" s="56">
        <f>IF(B23&lt;$J$9,$J$9,B23)</f>
        <v>0.29166666666666669</v>
      </c>
      <c r="C24" s="56">
        <f>IF(C23&lt;$J$9,$J$9,C23)</f>
        <v>0.29166666666666669</v>
      </c>
      <c r="D24" s="56">
        <f t="shared" ref="D24:P24" si="6">IF(AND(D23&gt;0,D23&lt;$J$9),$J$9,D23)</f>
        <v>0</v>
      </c>
      <c r="E24" s="56">
        <f t="shared" si="6"/>
        <v>0</v>
      </c>
      <c r="F24" s="56">
        <f t="shared" si="6"/>
        <v>0</v>
      </c>
      <c r="G24" s="56">
        <f t="shared" si="6"/>
        <v>0</v>
      </c>
      <c r="H24" s="56">
        <f t="shared" si="6"/>
        <v>0</v>
      </c>
      <c r="I24" s="56">
        <f t="shared" si="6"/>
        <v>0</v>
      </c>
      <c r="J24" s="56">
        <f t="shared" si="6"/>
        <v>0</v>
      </c>
      <c r="K24" s="56">
        <f t="shared" si="6"/>
        <v>0</v>
      </c>
      <c r="L24" s="56">
        <f t="shared" si="6"/>
        <v>0</v>
      </c>
      <c r="M24" s="56">
        <f t="shared" si="6"/>
        <v>0</v>
      </c>
      <c r="N24" s="56">
        <f t="shared" si="6"/>
        <v>0</v>
      </c>
      <c r="O24" s="56">
        <f t="shared" si="6"/>
        <v>0</v>
      </c>
      <c r="P24" s="56">
        <f t="shared" si="6"/>
        <v>0</v>
      </c>
      <c r="Q24" s="2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</row>
    <row r="25" spans="1:32" ht="16.149999999999999" hidden="1" customHeight="1" x14ac:dyDescent="0.2">
      <c r="A25" s="17" t="s">
        <v>20</v>
      </c>
      <c r="B25" s="20">
        <f t="shared" ref="B25:P25" si="7">IF(LEFT(B16,1)="K",B23,TIME(INT(B14),(B14-INT(B14))*100,0))</f>
        <v>0</v>
      </c>
      <c r="C25" s="20">
        <f t="shared" si="7"/>
        <v>0</v>
      </c>
      <c r="D25" s="20">
        <f t="shared" si="7"/>
        <v>0</v>
      </c>
      <c r="E25" s="20">
        <f t="shared" si="7"/>
        <v>0</v>
      </c>
      <c r="F25" s="20">
        <f t="shared" si="7"/>
        <v>0</v>
      </c>
      <c r="G25" s="20">
        <f t="shared" si="7"/>
        <v>0</v>
      </c>
      <c r="H25" s="20">
        <f t="shared" si="7"/>
        <v>0</v>
      </c>
      <c r="I25" s="20">
        <f t="shared" si="7"/>
        <v>0</v>
      </c>
      <c r="J25" s="20">
        <f t="shared" si="7"/>
        <v>0</v>
      </c>
      <c r="K25" s="20">
        <f t="shared" si="7"/>
        <v>0</v>
      </c>
      <c r="L25" s="20">
        <f t="shared" si="7"/>
        <v>0</v>
      </c>
      <c r="M25" s="20">
        <f t="shared" si="7"/>
        <v>0</v>
      </c>
      <c r="N25" s="20">
        <f t="shared" si="7"/>
        <v>0</v>
      </c>
      <c r="O25" s="20">
        <f t="shared" si="7"/>
        <v>0</v>
      </c>
      <c r="P25" s="20">
        <f t="shared" si="7"/>
        <v>0</v>
      </c>
      <c r="Q25" s="2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</row>
    <row r="26" spans="1:32" ht="16.149999999999999" hidden="1" customHeight="1" x14ac:dyDescent="0.2">
      <c r="A26" s="17" t="s">
        <v>30</v>
      </c>
      <c r="B26" s="56">
        <f t="shared" ref="B26:P26" si="8">IF(B25&gt;$J$10,$J$10,B25)</f>
        <v>0</v>
      </c>
      <c r="C26" s="56">
        <f t="shared" si="8"/>
        <v>0</v>
      </c>
      <c r="D26" s="56">
        <f t="shared" si="8"/>
        <v>0</v>
      </c>
      <c r="E26" s="56">
        <f t="shared" si="8"/>
        <v>0</v>
      </c>
      <c r="F26" s="56">
        <f t="shared" si="8"/>
        <v>0</v>
      </c>
      <c r="G26" s="56">
        <f t="shared" si="8"/>
        <v>0</v>
      </c>
      <c r="H26" s="56">
        <f t="shared" si="8"/>
        <v>0</v>
      </c>
      <c r="I26" s="56">
        <f t="shared" si="8"/>
        <v>0</v>
      </c>
      <c r="J26" s="56">
        <f t="shared" si="8"/>
        <v>0</v>
      </c>
      <c r="K26" s="56">
        <f t="shared" si="8"/>
        <v>0</v>
      </c>
      <c r="L26" s="56">
        <f t="shared" si="8"/>
        <v>0</v>
      </c>
      <c r="M26" s="56">
        <f t="shared" si="8"/>
        <v>0</v>
      </c>
      <c r="N26" s="56">
        <f t="shared" si="8"/>
        <v>0</v>
      </c>
      <c r="O26" s="56">
        <f t="shared" si="8"/>
        <v>0</v>
      </c>
      <c r="P26" s="56">
        <f t="shared" si="8"/>
        <v>0</v>
      </c>
      <c r="Q26" s="2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</row>
    <row r="27" spans="1:32" ht="16.149999999999999" hidden="1" customHeight="1" x14ac:dyDescent="0.2">
      <c r="A27" s="17" t="s">
        <v>21</v>
      </c>
      <c r="B27" s="20">
        <f t="shared" ref="B27:P27" si="9">TIME(INT(B15),(B15-INT(B15))*100,0)</f>
        <v>0</v>
      </c>
      <c r="C27" s="20">
        <f t="shared" si="9"/>
        <v>0</v>
      </c>
      <c r="D27" s="20">
        <f t="shared" si="9"/>
        <v>0</v>
      </c>
      <c r="E27" s="20">
        <f t="shared" si="9"/>
        <v>0</v>
      </c>
      <c r="F27" s="21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  <c r="O27" s="20">
        <f t="shared" si="9"/>
        <v>0</v>
      </c>
      <c r="P27" s="20">
        <f t="shared" si="9"/>
        <v>0</v>
      </c>
      <c r="Q27" s="2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</row>
    <row r="28" spans="1:32" ht="16.149999999999999" hidden="1" customHeight="1" x14ac:dyDescent="0.2">
      <c r="A28" s="17" t="s">
        <v>31</v>
      </c>
      <c r="B28" s="20">
        <f>TIME(INT(B17),(B17-INT(B17))*100,0)+TIME(INT(B18),(B18-INT(B18))*100,0)</f>
        <v>0</v>
      </c>
      <c r="C28" s="20">
        <f>TIME(INT(C17),(C17-INT(C17))*100,0)+TIME(INT(C18),(C18-INT(C18))*100,0)</f>
        <v>0</v>
      </c>
      <c r="D28" s="20">
        <f>TIME(INT(D17),(D17-INT(D17))*100,0)+TIME(INT(D18),(D18-INT(D18))*100,0)</f>
        <v>0</v>
      </c>
      <c r="E28" s="20">
        <f t="shared" ref="E28:P28" si="10">TIME(INT(E17),(E17-INT(E17))*100,0)+TIME(INT(E18),(E18-INT(E18))*100,0)</f>
        <v>0</v>
      </c>
      <c r="F28" s="20">
        <f t="shared" si="10"/>
        <v>0</v>
      </c>
      <c r="G28" s="20">
        <f t="shared" si="10"/>
        <v>0</v>
      </c>
      <c r="H28" s="20">
        <f t="shared" si="10"/>
        <v>0</v>
      </c>
      <c r="I28" s="20">
        <f t="shared" si="10"/>
        <v>0</v>
      </c>
      <c r="J28" s="20">
        <f t="shared" si="10"/>
        <v>0</v>
      </c>
      <c r="K28" s="20">
        <f t="shared" si="10"/>
        <v>0</v>
      </c>
      <c r="L28" s="20">
        <f t="shared" si="10"/>
        <v>0</v>
      </c>
      <c r="M28" s="20">
        <f t="shared" si="10"/>
        <v>0</v>
      </c>
      <c r="N28" s="20">
        <f t="shared" si="10"/>
        <v>0</v>
      </c>
      <c r="O28" s="20">
        <f t="shared" si="10"/>
        <v>0</v>
      </c>
      <c r="P28" s="20">
        <f t="shared" si="10"/>
        <v>0</v>
      </c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</row>
    <row r="29" spans="1:32" hidden="1" x14ac:dyDescent="0.2">
      <c r="A29" s="17" t="s">
        <v>13</v>
      </c>
      <c r="B29" s="20">
        <f t="shared" ref="B29:P29" si="11">TIME(INT(B19),(B19-INT(B19))*100,0)</f>
        <v>0.33333333333333331</v>
      </c>
      <c r="C29" s="20">
        <f t="shared" si="11"/>
        <v>0</v>
      </c>
      <c r="D29" s="20">
        <f t="shared" si="11"/>
        <v>0</v>
      </c>
      <c r="E29" s="20">
        <f t="shared" si="11"/>
        <v>0.33333333333333331</v>
      </c>
      <c r="F29" s="21">
        <f t="shared" si="11"/>
        <v>0.33333333333333331</v>
      </c>
      <c r="G29" s="20">
        <f t="shared" si="11"/>
        <v>0.33333333333333331</v>
      </c>
      <c r="H29" s="20">
        <f t="shared" si="11"/>
        <v>0.33333333333333331</v>
      </c>
      <c r="I29" s="20">
        <f t="shared" si="11"/>
        <v>0</v>
      </c>
      <c r="J29" s="20">
        <f t="shared" si="11"/>
        <v>0</v>
      </c>
      <c r="K29" s="20">
        <f t="shared" si="11"/>
        <v>0</v>
      </c>
      <c r="L29" s="20">
        <f t="shared" si="11"/>
        <v>0.33333333333333331</v>
      </c>
      <c r="M29" s="20">
        <f t="shared" si="11"/>
        <v>0.33333333333333331</v>
      </c>
      <c r="N29" s="20">
        <f t="shared" si="11"/>
        <v>0.33333333333333331</v>
      </c>
      <c r="O29" s="20">
        <f t="shared" si="11"/>
        <v>0.33333333333333331</v>
      </c>
      <c r="P29" s="20">
        <f t="shared" si="11"/>
        <v>0.33333333333333331</v>
      </c>
      <c r="Q29" s="2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</row>
    <row r="30" spans="1:32" ht="15" hidden="1" customHeight="1" x14ac:dyDescent="0.2">
      <c r="A30" s="17" t="s">
        <v>32</v>
      </c>
      <c r="B30" s="22">
        <f>B29</f>
        <v>0.33333333333333331</v>
      </c>
      <c r="C30" s="22">
        <f>B30+C29</f>
        <v>0.33333333333333331</v>
      </c>
      <c r="D30" s="22">
        <f t="shared" ref="D30:P30" si="12">C30+D29</f>
        <v>0.33333333333333331</v>
      </c>
      <c r="E30" s="22">
        <f t="shared" si="12"/>
        <v>0.66666666666666663</v>
      </c>
      <c r="F30" s="22">
        <f t="shared" si="12"/>
        <v>1</v>
      </c>
      <c r="G30" s="22">
        <f t="shared" si="12"/>
        <v>1.3333333333333333</v>
      </c>
      <c r="H30" s="22">
        <f t="shared" si="12"/>
        <v>1.6666666666666665</v>
      </c>
      <c r="I30" s="22">
        <f t="shared" si="12"/>
        <v>1.6666666666666665</v>
      </c>
      <c r="J30" s="22">
        <f t="shared" si="12"/>
        <v>1.6666666666666665</v>
      </c>
      <c r="K30" s="22">
        <f t="shared" si="12"/>
        <v>1.6666666666666665</v>
      </c>
      <c r="L30" s="22">
        <f t="shared" si="12"/>
        <v>1.9999999999999998</v>
      </c>
      <c r="M30" s="22">
        <f t="shared" si="12"/>
        <v>2.333333333333333</v>
      </c>
      <c r="N30" s="22">
        <f t="shared" si="12"/>
        <v>2.6666666666666665</v>
      </c>
      <c r="O30" s="22">
        <f t="shared" si="12"/>
        <v>3</v>
      </c>
      <c r="P30" s="66">
        <f t="shared" si="12"/>
        <v>3.3333333333333335</v>
      </c>
      <c r="Q30" s="2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</row>
    <row r="31" spans="1:32" s="24" customFormat="1" ht="15" hidden="1" customHeight="1" x14ac:dyDescent="0.2">
      <c r="A31" s="23" t="s">
        <v>33</v>
      </c>
      <c r="B31" s="22">
        <f>B26-B24</f>
        <v>-0.29166666666666669</v>
      </c>
      <c r="C31" s="22">
        <f>C26-C24</f>
        <v>-0.29166666666666669</v>
      </c>
      <c r="D31" s="22">
        <f>D26-D24</f>
        <v>0</v>
      </c>
      <c r="E31" s="22">
        <f t="shared" ref="E31:P31" si="13">E26-E24</f>
        <v>0</v>
      </c>
      <c r="F31" s="22">
        <f t="shared" si="13"/>
        <v>0</v>
      </c>
      <c r="G31" s="22">
        <f t="shared" si="13"/>
        <v>0</v>
      </c>
      <c r="H31" s="22">
        <f t="shared" si="13"/>
        <v>0</v>
      </c>
      <c r="I31" s="22">
        <f t="shared" si="13"/>
        <v>0</v>
      </c>
      <c r="J31" s="22">
        <f t="shared" si="13"/>
        <v>0</v>
      </c>
      <c r="K31" s="22">
        <f t="shared" si="13"/>
        <v>0</v>
      </c>
      <c r="L31" s="22">
        <f t="shared" si="13"/>
        <v>0</v>
      </c>
      <c r="M31" s="22">
        <f t="shared" si="13"/>
        <v>0</v>
      </c>
      <c r="N31" s="22">
        <f t="shared" si="13"/>
        <v>0</v>
      </c>
      <c r="O31" s="22">
        <f t="shared" si="13"/>
        <v>0</v>
      </c>
      <c r="P31" s="22">
        <f t="shared" si="13"/>
        <v>0</v>
      </c>
      <c r="Q31" s="2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</row>
    <row r="32" spans="1:32" ht="16.149999999999999" hidden="1" customHeight="1" x14ac:dyDescent="0.2">
      <c r="A32" s="17" t="s">
        <v>34</v>
      </c>
      <c r="B32" s="74">
        <f t="shared" ref="B32:P32" si="14">IF(B28&gt;=$D$10,B28,IF(B31-$D$9&gt;$H$10,$D$10,IF(B28&gt;=$D$9,B28,IF(B31&gt;$H$9,$D$9,B28))))</f>
        <v>0</v>
      </c>
      <c r="C32" s="74">
        <f t="shared" si="14"/>
        <v>0</v>
      </c>
      <c r="D32" s="74">
        <f t="shared" si="14"/>
        <v>0</v>
      </c>
      <c r="E32" s="74">
        <f t="shared" si="14"/>
        <v>0</v>
      </c>
      <c r="F32" s="74">
        <f t="shared" si="14"/>
        <v>0</v>
      </c>
      <c r="G32" s="74">
        <f t="shared" si="14"/>
        <v>0</v>
      </c>
      <c r="H32" s="74">
        <f t="shared" si="14"/>
        <v>0</v>
      </c>
      <c r="I32" s="74">
        <f t="shared" si="14"/>
        <v>0</v>
      </c>
      <c r="J32" s="74">
        <f t="shared" si="14"/>
        <v>0</v>
      </c>
      <c r="K32" s="74">
        <f t="shared" si="14"/>
        <v>0</v>
      </c>
      <c r="L32" s="74">
        <f t="shared" si="14"/>
        <v>0</v>
      </c>
      <c r="M32" s="74">
        <f t="shared" si="14"/>
        <v>0</v>
      </c>
      <c r="N32" s="74">
        <f t="shared" si="14"/>
        <v>0</v>
      </c>
      <c r="O32" s="74">
        <f t="shared" si="14"/>
        <v>0</v>
      </c>
      <c r="P32" s="74">
        <f t="shared" si="14"/>
        <v>0</v>
      </c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</row>
    <row r="33" spans="1:32" ht="14.25" customHeight="1" thickBot="1" x14ac:dyDescent="0.25">
      <c r="A33" s="6" t="s">
        <v>35</v>
      </c>
      <c r="B33" s="75">
        <f>HOUR(B32)+MINUTE(B32)/100</f>
        <v>0</v>
      </c>
      <c r="C33" s="75">
        <f t="shared" ref="C33:P33" si="15">HOUR(C32)+MINUTE(C32)/100</f>
        <v>0</v>
      </c>
      <c r="D33" s="75">
        <f t="shared" si="15"/>
        <v>0</v>
      </c>
      <c r="E33" s="75">
        <f t="shared" si="15"/>
        <v>0</v>
      </c>
      <c r="F33" s="75">
        <f t="shared" si="15"/>
        <v>0</v>
      </c>
      <c r="G33" s="75">
        <f t="shared" si="15"/>
        <v>0</v>
      </c>
      <c r="H33" s="75">
        <f t="shared" si="15"/>
        <v>0</v>
      </c>
      <c r="I33" s="75">
        <f t="shared" si="15"/>
        <v>0</v>
      </c>
      <c r="J33" s="75">
        <f t="shared" si="15"/>
        <v>0</v>
      </c>
      <c r="K33" s="75">
        <f t="shared" si="15"/>
        <v>0</v>
      </c>
      <c r="L33" s="75">
        <f t="shared" si="15"/>
        <v>0</v>
      </c>
      <c r="M33" s="75">
        <f t="shared" si="15"/>
        <v>0</v>
      </c>
      <c r="N33" s="75">
        <f t="shared" si="15"/>
        <v>0</v>
      </c>
      <c r="O33" s="75">
        <f t="shared" si="15"/>
        <v>0</v>
      </c>
      <c r="P33" s="75">
        <f t="shared" si="15"/>
        <v>0</v>
      </c>
      <c r="Q33" s="2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</row>
    <row r="34" spans="1:32" ht="16.149999999999999" hidden="1" customHeight="1" x14ac:dyDescent="0.2">
      <c r="A34" s="17" t="s">
        <v>36</v>
      </c>
      <c r="B34" s="76">
        <f>TIME(INT(B33),(B33-INT(B33))*100,0)</f>
        <v>0</v>
      </c>
      <c r="C34" s="76">
        <f t="shared" ref="C34:P34" si="16">TIME(INT(C33),(C33-INT(C33))*100,0)</f>
        <v>0</v>
      </c>
      <c r="D34" s="76">
        <f t="shared" si="16"/>
        <v>0</v>
      </c>
      <c r="E34" s="76">
        <f t="shared" si="16"/>
        <v>0</v>
      </c>
      <c r="F34" s="76">
        <f t="shared" si="16"/>
        <v>0</v>
      </c>
      <c r="G34" s="76">
        <f t="shared" si="16"/>
        <v>0</v>
      </c>
      <c r="H34" s="76">
        <f t="shared" si="16"/>
        <v>0</v>
      </c>
      <c r="I34" s="76">
        <f t="shared" si="16"/>
        <v>0</v>
      </c>
      <c r="J34" s="76">
        <f t="shared" si="16"/>
        <v>0</v>
      </c>
      <c r="K34" s="76">
        <f t="shared" si="16"/>
        <v>0</v>
      </c>
      <c r="L34" s="76">
        <f t="shared" si="16"/>
        <v>0</v>
      </c>
      <c r="M34" s="76">
        <f t="shared" si="16"/>
        <v>0</v>
      </c>
      <c r="N34" s="76">
        <f t="shared" si="16"/>
        <v>0</v>
      </c>
      <c r="O34" s="76">
        <f t="shared" si="16"/>
        <v>0</v>
      </c>
      <c r="P34" s="76">
        <f t="shared" si="16"/>
        <v>0</v>
      </c>
      <c r="Q34" s="2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</row>
    <row r="35" spans="1:32" ht="14.25" hidden="1" customHeight="1" x14ac:dyDescent="0.2">
      <c r="A35" s="17" t="s">
        <v>37</v>
      </c>
      <c r="B35" s="22">
        <f>IF(B20=1,0,IF(B26&gt;B24,B26-B24-B34+B27,B27))</f>
        <v>0</v>
      </c>
      <c r="C35" s="22">
        <f t="shared" ref="C35:P35" si="17">IF(C20=1,0,IF(C26&gt;C24,C26-C24-C34+C27,C27))</f>
        <v>0</v>
      </c>
      <c r="D35" s="22">
        <f t="shared" si="17"/>
        <v>0</v>
      </c>
      <c r="E35" s="22">
        <f t="shared" si="17"/>
        <v>0</v>
      </c>
      <c r="F35" s="22">
        <f t="shared" si="17"/>
        <v>0</v>
      </c>
      <c r="G35" s="22">
        <f t="shared" si="17"/>
        <v>0</v>
      </c>
      <c r="H35" s="22">
        <f t="shared" si="17"/>
        <v>0</v>
      </c>
      <c r="I35" s="22">
        <f t="shared" si="17"/>
        <v>0</v>
      </c>
      <c r="J35" s="22">
        <f t="shared" si="17"/>
        <v>0</v>
      </c>
      <c r="K35" s="22">
        <f t="shared" si="17"/>
        <v>0</v>
      </c>
      <c r="L35" s="22">
        <f t="shared" si="17"/>
        <v>0</v>
      </c>
      <c r="M35" s="22">
        <f t="shared" si="17"/>
        <v>0</v>
      </c>
      <c r="N35" s="22">
        <f t="shared" si="17"/>
        <v>0</v>
      </c>
      <c r="O35" s="22">
        <f t="shared" si="17"/>
        <v>0</v>
      </c>
      <c r="P35" s="22">
        <f t="shared" si="17"/>
        <v>0</v>
      </c>
      <c r="Q35" s="2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</row>
    <row r="36" spans="1:32" s="24" customFormat="1" ht="16.5" hidden="1" customHeight="1" thickBot="1" x14ac:dyDescent="0.25">
      <c r="A36" s="23" t="s">
        <v>38</v>
      </c>
      <c r="B36" s="57">
        <f t="shared" ref="B36:P36" si="18">IF(OR(LEFT(B16,1)="U",LEFT(B16,3)="mKK",B35&lt;$C$10),B35,$C$10)</f>
        <v>0</v>
      </c>
      <c r="C36" s="57">
        <f t="shared" si="18"/>
        <v>0</v>
      </c>
      <c r="D36" s="57">
        <f t="shared" si="18"/>
        <v>0</v>
      </c>
      <c r="E36" s="57">
        <f t="shared" si="18"/>
        <v>0</v>
      </c>
      <c r="F36" s="57">
        <f t="shared" si="18"/>
        <v>0</v>
      </c>
      <c r="G36" s="57">
        <f t="shared" si="18"/>
        <v>0</v>
      </c>
      <c r="H36" s="57">
        <f t="shared" si="18"/>
        <v>0</v>
      </c>
      <c r="I36" s="57">
        <f t="shared" si="18"/>
        <v>0</v>
      </c>
      <c r="J36" s="57">
        <f t="shared" si="18"/>
        <v>0</v>
      </c>
      <c r="K36" s="57">
        <f t="shared" si="18"/>
        <v>0</v>
      </c>
      <c r="L36" s="57">
        <f t="shared" si="18"/>
        <v>0</v>
      </c>
      <c r="M36" s="57">
        <f t="shared" si="18"/>
        <v>0</v>
      </c>
      <c r="N36" s="57">
        <f t="shared" si="18"/>
        <v>0</v>
      </c>
      <c r="O36" s="57">
        <f t="shared" si="18"/>
        <v>0</v>
      </c>
      <c r="P36" s="57">
        <f t="shared" si="18"/>
        <v>0</v>
      </c>
      <c r="Q36" s="2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</row>
    <row r="37" spans="1:32" ht="14.25" customHeight="1" thickTop="1" thickBot="1" x14ac:dyDescent="0.25">
      <c r="A37" s="6" t="s">
        <v>37</v>
      </c>
      <c r="B37" s="25">
        <f>HOUR(B36)+MINUTE(B36)/100</f>
        <v>0</v>
      </c>
      <c r="C37" s="25">
        <f t="shared" ref="C37:P37" si="19">HOUR(C36)+MINUTE(C36)/100</f>
        <v>0</v>
      </c>
      <c r="D37" s="25">
        <f t="shared" si="19"/>
        <v>0</v>
      </c>
      <c r="E37" s="25">
        <f t="shared" si="19"/>
        <v>0</v>
      </c>
      <c r="F37" s="25">
        <f t="shared" si="19"/>
        <v>0</v>
      </c>
      <c r="G37" s="25">
        <f t="shared" si="19"/>
        <v>0</v>
      </c>
      <c r="H37" s="25">
        <f t="shared" si="19"/>
        <v>0</v>
      </c>
      <c r="I37" s="25">
        <f t="shared" si="19"/>
        <v>0</v>
      </c>
      <c r="J37" s="25">
        <f t="shared" si="19"/>
        <v>0</v>
      </c>
      <c r="K37" s="25">
        <f t="shared" si="19"/>
        <v>0</v>
      </c>
      <c r="L37" s="25">
        <f t="shared" si="19"/>
        <v>0</v>
      </c>
      <c r="M37" s="25">
        <f t="shared" si="19"/>
        <v>0</v>
      </c>
      <c r="N37" s="25">
        <f t="shared" si="19"/>
        <v>0</v>
      </c>
      <c r="O37" s="25">
        <f t="shared" si="19"/>
        <v>0</v>
      </c>
      <c r="P37" s="25">
        <f t="shared" si="19"/>
        <v>0</v>
      </c>
      <c r="Q37" s="2"/>
      <c r="S37" s="346"/>
      <c r="T37" s="346"/>
      <c r="U37" s="346"/>
      <c r="V37" s="346"/>
      <c r="W37" s="346"/>
      <c r="X37" s="346"/>
      <c r="Y37" s="346"/>
      <c r="Z37" s="346"/>
      <c r="AA37" s="346"/>
      <c r="AB37" s="346"/>
      <c r="AC37" s="346"/>
      <c r="AD37" s="346"/>
      <c r="AE37" s="346"/>
      <c r="AF37" s="346"/>
    </row>
    <row r="38" spans="1:32" s="24" customFormat="1" ht="14.25" hidden="1" thickTop="1" thickBot="1" x14ac:dyDescent="0.25">
      <c r="A38" s="23" t="s">
        <v>39</v>
      </c>
      <c r="B38" s="58">
        <f t="shared" ref="B38:P38" si="20">B36-B29</f>
        <v>-0.33333333333333331</v>
      </c>
      <c r="C38" s="22">
        <f t="shared" si="20"/>
        <v>0</v>
      </c>
      <c r="D38" s="22">
        <f t="shared" si="20"/>
        <v>0</v>
      </c>
      <c r="E38" s="22">
        <f t="shared" si="20"/>
        <v>-0.33333333333333331</v>
      </c>
      <c r="F38" s="22">
        <f t="shared" si="20"/>
        <v>-0.33333333333333331</v>
      </c>
      <c r="G38" s="22">
        <f t="shared" si="20"/>
        <v>-0.33333333333333331</v>
      </c>
      <c r="H38" s="22">
        <f t="shared" si="20"/>
        <v>-0.33333333333333331</v>
      </c>
      <c r="I38" s="22">
        <f t="shared" si="20"/>
        <v>0</v>
      </c>
      <c r="J38" s="22">
        <f t="shared" si="20"/>
        <v>0</v>
      </c>
      <c r="K38" s="22">
        <f t="shared" si="20"/>
        <v>0</v>
      </c>
      <c r="L38" s="22">
        <f t="shared" si="20"/>
        <v>-0.33333333333333331</v>
      </c>
      <c r="M38" s="22">
        <f t="shared" si="20"/>
        <v>-0.33333333333333331</v>
      </c>
      <c r="N38" s="22">
        <f t="shared" si="20"/>
        <v>-0.33333333333333331</v>
      </c>
      <c r="O38" s="22">
        <f t="shared" si="20"/>
        <v>-0.33333333333333331</v>
      </c>
      <c r="P38" s="22">
        <f t="shared" si="20"/>
        <v>-0.33333333333333331</v>
      </c>
      <c r="Q38" s="2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</row>
    <row r="39" spans="1:32" s="24" customFormat="1" ht="14.25" thickTop="1" thickBot="1" x14ac:dyDescent="0.25">
      <c r="A39" s="24" t="s">
        <v>40</v>
      </c>
      <c r="B39" s="26">
        <f t="shared" ref="B39:P39" si="21">SIGN(B38)*(HOUR(ABS(B38))+MINUTE(ABS(B38))/100)</f>
        <v>-8</v>
      </c>
      <c r="C39" s="26">
        <f t="shared" si="21"/>
        <v>0</v>
      </c>
      <c r="D39" s="26">
        <f t="shared" si="21"/>
        <v>0</v>
      </c>
      <c r="E39" s="26">
        <f t="shared" si="21"/>
        <v>-8</v>
      </c>
      <c r="F39" s="26">
        <f t="shared" si="21"/>
        <v>-8</v>
      </c>
      <c r="G39" s="26">
        <f t="shared" si="21"/>
        <v>-8</v>
      </c>
      <c r="H39" s="26">
        <f t="shared" si="21"/>
        <v>-8</v>
      </c>
      <c r="I39" s="26">
        <f t="shared" si="21"/>
        <v>0</v>
      </c>
      <c r="J39" s="26">
        <f t="shared" si="21"/>
        <v>0</v>
      </c>
      <c r="K39" s="26">
        <f t="shared" si="21"/>
        <v>0</v>
      </c>
      <c r="L39" s="26">
        <f t="shared" si="21"/>
        <v>-8</v>
      </c>
      <c r="M39" s="26">
        <f t="shared" si="21"/>
        <v>-8</v>
      </c>
      <c r="N39" s="26">
        <f t="shared" si="21"/>
        <v>-8</v>
      </c>
      <c r="O39" s="26">
        <f t="shared" si="21"/>
        <v>-8</v>
      </c>
      <c r="P39" s="27">
        <f t="shared" si="21"/>
        <v>-8</v>
      </c>
      <c r="Q39" s="2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</row>
    <row r="40" spans="1:32" s="24" customFormat="1" ht="13.5" hidden="1" thickTop="1" x14ac:dyDescent="0.2">
      <c r="A40" s="23" t="s">
        <v>41</v>
      </c>
      <c r="B40" s="58">
        <f>B38+I10</f>
        <v>-14.666666666666668</v>
      </c>
      <c r="C40" s="22">
        <f t="shared" ref="C40:P40" si="22">C38+B40</f>
        <v>-14.666666666666668</v>
      </c>
      <c r="D40" s="22">
        <f t="shared" si="22"/>
        <v>-14.666666666666668</v>
      </c>
      <c r="E40" s="22">
        <f t="shared" si="22"/>
        <v>-15.000000000000002</v>
      </c>
      <c r="F40" s="22">
        <f t="shared" si="22"/>
        <v>-15.333333333333336</v>
      </c>
      <c r="G40" s="22">
        <f t="shared" si="22"/>
        <v>-15.66666666666667</v>
      </c>
      <c r="H40" s="22">
        <f t="shared" si="22"/>
        <v>-16.000000000000004</v>
      </c>
      <c r="I40" s="22">
        <f t="shared" si="22"/>
        <v>-16.000000000000004</v>
      </c>
      <c r="J40" s="22">
        <f t="shared" si="22"/>
        <v>-16.000000000000004</v>
      </c>
      <c r="K40" s="22">
        <f t="shared" si="22"/>
        <v>-16.000000000000004</v>
      </c>
      <c r="L40" s="22">
        <f t="shared" si="22"/>
        <v>-16.333333333333336</v>
      </c>
      <c r="M40" s="22">
        <f t="shared" si="22"/>
        <v>-16.666666666666668</v>
      </c>
      <c r="N40" s="22">
        <f t="shared" si="22"/>
        <v>-17</v>
      </c>
      <c r="O40" s="22">
        <f t="shared" si="22"/>
        <v>-17.333333333333332</v>
      </c>
      <c r="P40" s="66">
        <f t="shared" si="22"/>
        <v>-17.666666666666664</v>
      </c>
      <c r="Q40" s="2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</row>
    <row r="41" spans="1:32" ht="16.149999999999999" customHeight="1" thickTop="1" x14ac:dyDescent="0.2">
      <c r="A41" s="24" t="s">
        <v>42</v>
      </c>
      <c r="B41" s="28">
        <f t="shared" ref="B41:P41" si="23">SIGN(B40)*(DAY(ABS(B40))*24+HOUR(ABS(B40))+MINUTE(ABS(B40))/100)</f>
        <v>-352</v>
      </c>
      <c r="C41" s="28">
        <f t="shared" si="23"/>
        <v>-352</v>
      </c>
      <c r="D41" s="28">
        <f t="shared" si="23"/>
        <v>-352</v>
      </c>
      <c r="E41" s="28">
        <f t="shared" si="23"/>
        <v>-360</v>
      </c>
      <c r="F41" s="28">
        <f t="shared" si="23"/>
        <v>-368</v>
      </c>
      <c r="G41" s="28">
        <f t="shared" si="23"/>
        <v>-376</v>
      </c>
      <c r="H41" s="28">
        <f t="shared" si="23"/>
        <v>-384</v>
      </c>
      <c r="I41" s="28">
        <f t="shared" si="23"/>
        <v>-384</v>
      </c>
      <c r="J41" s="28">
        <f t="shared" si="23"/>
        <v>-384</v>
      </c>
      <c r="K41" s="28">
        <f t="shared" si="23"/>
        <v>-384</v>
      </c>
      <c r="L41" s="28">
        <f t="shared" si="23"/>
        <v>-392</v>
      </c>
      <c r="M41" s="28">
        <f t="shared" si="23"/>
        <v>-400</v>
      </c>
      <c r="N41" s="28">
        <f t="shared" si="23"/>
        <v>-408</v>
      </c>
      <c r="O41" s="28">
        <f t="shared" si="23"/>
        <v>-416</v>
      </c>
      <c r="P41" s="28">
        <f t="shared" si="23"/>
        <v>-424</v>
      </c>
      <c r="Q41" s="2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  <c r="AE41" s="346"/>
      <c r="AF41" s="346"/>
    </row>
    <row r="42" spans="1:32" s="24" customFormat="1" ht="3.75" customHeight="1" x14ac:dyDescent="0.3">
      <c r="A42" s="42"/>
      <c r="B42" s="70" t="str">
        <f>IF(B20=1,"Eing.fehler","")</f>
        <v/>
      </c>
      <c r="C42" s="70" t="str">
        <f t="shared" ref="C42:P42" si="24">IF(C20=1,"Eing.fehler","")</f>
        <v/>
      </c>
      <c r="D42" s="70" t="str">
        <f t="shared" si="24"/>
        <v/>
      </c>
      <c r="E42" s="70" t="str">
        <f t="shared" si="24"/>
        <v/>
      </c>
      <c r="F42" s="70" t="str">
        <f t="shared" si="24"/>
        <v/>
      </c>
      <c r="G42" s="70" t="str">
        <f t="shared" si="24"/>
        <v/>
      </c>
      <c r="H42" s="70" t="str">
        <f t="shared" si="24"/>
        <v/>
      </c>
      <c r="I42" s="70" t="str">
        <f t="shared" si="24"/>
        <v/>
      </c>
      <c r="J42" s="70" t="str">
        <f t="shared" si="24"/>
        <v/>
      </c>
      <c r="K42" s="70" t="str">
        <f t="shared" si="24"/>
        <v/>
      </c>
      <c r="L42" s="70" t="str">
        <f t="shared" si="24"/>
        <v/>
      </c>
      <c r="M42" s="70" t="str">
        <f t="shared" si="24"/>
        <v/>
      </c>
      <c r="N42" s="70" t="str">
        <f t="shared" si="24"/>
        <v/>
      </c>
      <c r="O42" s="70" t="str">
        <f t="shared" si="24"/>
        <v/>
      </c>
      <c r="P42" s="70" t="str">
        <f t="shared" si="24"/>
        <v/>
      </c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</row>
    <row r="43" spans="1:32" s="15" customFormat="1" ht="16.149999999999999" customHeight="1" thickBot="1" x14ac:dyDescent="0.25">
      <c r="A43" s="15" t="s">
        <v>17</v>
      </c>
      <c r="B43" s="16">
        <v>45367</v>
      </c>
      <c r="C43" s="16">
        <v>45368</v>
      </c>
      <c r="D43" s="16">
        <v>45369</v>
      </c>
      <c r="E43" s="16">
        <v>45370</v>
      </c>
      <c r="F43" s="16">
        <v>45371</v>
      </c>
      <c r="G43" s="16">
        <v>45372</v>
      </c>
      <c r="H43" s="16">
        <v>45373</v>
      </c>
      <c r="I43" s="16">
        <v>45374</v>
      </c>
      <c r="J43" s="16">
        <v>45375</v>
      </c>
      <c r="K43" s="16">
        <v>45376</v>
      </c>
      <c r="L43" s="16">
        <v>45377</v>
      </c>
      <c r="M43" s="16">
        <v>45378</v>
      </c>
      <c r="N43" s="16">
        <v>45379</v>
      </c>
      <c r="O43" s="16">
        <v>45380</v>
      </c>
      <c r="P43" s="16">
        <v>45381</v>
      </c>
      <c r="Q43" s="16">
        <v>45382</v>
      </c>
      <c r="R43" s="16">
        <v>44287</v>
      </c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  <c r="AE43" s="347"/>
      <c r="AF43" s="347"/>
    </row>
    <row r="44" spans="1:32" ht="16.149999999999999" customHeight="1" thickBot="1" x14ac:dyDescent="0.25">
      <c r="A44" s="6" t="s">
        <v>18</v>
      </c>
      <c r="B44" s="45">
        <f t="shared" ref="B44:Q44" si="25">B43</f>
        <v>45367</v>
      </c>
      <c r="C44" s="45">
        <f t="shared" si="25"/>
        <v>45368</v>
      </c>
      <c r="D44" s="45">
        <f t="shared" si="25"/>
        <v>45369</v>
      </c>
      <c r="E44" s="45">
        <f t="shared" si="25"/>
        <v>45370</v>
      </c>
      <c r="F44" s="45">
        <f t="shared" si="25"/>
        <v>45371</v>
      </c>
      <c r="G44" s="45">
        <f t="shared" si="25"/>
        <v>45372</v>
      </c>
      <c r="H44" s="45">
        <f t="shared" si="25"/>
        <v>45373</v>
      </c>
      <c r="I44" s="45">
        <f t="shared" si="25"/>
        <v>45374</v>
      </c>
      <c r="J44" s="45">
        <f t="shared" si="25"/>
        <v>45375</v>
      </c>
      <c r="K44" s="45">
        <f t="shared" si="25"/>
        <v>45376</v>
      </c>
      <c r="L44" s="45">
        <f t="shared" si="25"/>
        <v>45377</v>
      </c>
      <c r="M44" s="45">
        <f t="shared" si="25"/>
        <v>45378</v>
      </c>
      <c r="N44" s="45">
        <f t="shared" si="25"/>
        <v>45379</v>
      </c>
      <c r="O44" s="45">
        <f t="shared" si="25"/>
        <v>45380</v>
      </c>
      <c r="P44" s="45">
        <f t="shared" si="25"/>
        <v>45381</v>
      </c>
      <c r="Q44" s="45">
        <f t="shared" si="25"/>
        <v>45382</v>
      </c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</row>
    <row r="45" spans="1:32" ht="16.149999999999999" customHeight="1" x14ac:dyDescent="0.2">
      <c r="A45" s="6" t="s">
        <v>19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</row>
    <row r="46" spans="1:32" ht="16.149999999999999" customHeight="1" x14ac:dyDescent="0.2">
      <c r="A46" s="6" t="s">
        <v>20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</row>
    <row r="47" spans="1:32" ht="16.149999999999999" customHeight="1" x14ac:dyDescent="0.2">
      <c r="A47" s="6" t="s">
        <v>21</v>
      </c>
      <c r="B47" s="68">
        <f>IF(AND(B51&gt;0,OR(LEFT(B48,1)="U",LEFT(B48,1)="A",LEFT(B48,1)="K",LEFT(B48,1)="D",LEFT(B48,3)="mKK")),$I$1,'03HO'!N21)</f>
        <v>0</v>
      </c>
      <c r="C47" s="68">
        <f>IF(AND(C51&gt;0,OR(LEFT(C48,1)="U",LEFT(C48,1)="A",LEFT(C48,1)="K",LEFT(C48,1)="D",LEFT(C48,3)="mKK")),$I$1,'03HO'!N22)</f>
        <v>0</v>
      </c>
      <c r="D47" s="68">
        <f>IF(AND(D51&gt;0,OR(LEFT(D48,1)="U",LEFT(D48,1)="A",LEFT(D48,1)="K",LEFT(D48,1)="D",LEFT(D48,3)="mKK")),$I$1,'03HO'!N23)</f>
        <v>0</v>
      </c>
      <c r="E47" s="68">
        <f>IF(AND(E51&gt;0,OR(LEFT(E48,1)="U",LEFT(E48,1)="A",LEFT(E48,1)="K",LEFT(E48,1)="D",LEFT(E48,3)="mKK")),$I$1,'03HO'!N24)</f>
        <v>0</v>
      </c>
      <c r="F47" s="68">
        <f>IF(AND(F51&gt;0,OR(LEFT(F48,1)="U",LEFT(F48,1)="A",LEFT(F48,1)="K",LEFT(F48,1)="D",LEFT(F48,3)="mKK")),$I$1,'03HO'!N25)</f>
        <v>0</v>
      </c>
      <c r="G47" s="68">
        <f>IF(AND(G51&gt;0,OR(LEFT(G48,1)="U",LEFT(G48,1)="A",LEFT(G48,1)="K",LEFT(G48,1)="D",LEFT(G48,3)="mKK")),$I$1,'03HO'!N26)</f>
        <v>0</v>
      </c>
      <c r="H47" s="68">
        <f>IF(AND(H51&gt;0,OR(LEFT(H48,1)="U",LEFT(H48,1)="A",LEFT(H48,1)="K",LEFT(H48,1)="D",LEFT(H48,3)="mKK")),$I$1,'03HO'!N27)</f>
        <v>0</v>
      </c>
      <c r="I47" s="68">
        <f>IF(AND(I51&gt;0,OR(LEFT(I48,1)="U",LEFT(I48,1)="A",LEFT(I48,1)="K",LEFT(I48,1)="D",LEFT(I48,3)="mKK")),$I$1,'03HO'!N28)</f>
        <v>0</v>
      </c>
      <c r="J47" s="68">
        <f>IF(AND(J51&gt;0,OR(LEFT(J48,1)="U",LEFT(J48,1)="A",LEFT(J48,1)="K",LEFT(J48,1)="D",LEFT(J48,3)="mKK")),$I$1,'03HO'!N29)</f>
        <v>0</v>
      </c>
      <c r="K47" s="68">
        <f>IF(AND(K51&gt;0,OR(LEFT(K48,1)="U",LEFT(K48,1)="A",LEFT(K48,1)="K",LEFT(K48,1)="D",LEFT(K48,3)="mKK")),$I$1,'03HO'!N30)</f>
        <v>0</v>
      </c>
      <c r="L47" s="68">
        <f>IF(AND(L51&gt;0,OR(LEFT(L48,1)="U",LEFT(L48,1)="A",LEFT(L48,1)="K",LEFT(L48,1)="D",LEFT(L48,3)="mKK")),$I$1,'03HO'!N31)</f>
        <v>0</v>
      </c>
      <c r="M47" s="68">
        <f>IF(AND(M51&gt;0,OR(LEFT(M48,1)="U",LEFT(M48,1)="A",LEFT(M48,1)="K",LEFT(M48,1)="D",LEFT(M48,3)="mKK")),$I$1,'03HO'!N32)</f>
        <v>0</v>
      </c>
      <c r="N47" s="68">
        <f>IF(AND(N51&gt;0,OR(LEFT(N48,1)="U",LEFT(N48,1)="A",LEFT(N48,1)="K",LEFT(N48,1)="D",LEFT(N48,3)="mKK")),$I$1,'03HO'!N33)</f>
        <v>0</v>
      </c>
      <c r="O47" s="68">
        <f>IF(AND(O51&gt;0,OR(LEFT(O48,1)="U",LEFT(O48,1)="A",LEFT(O48,1)="K",LEFT(O48,1)="D",LEFT(O48,3)="mKK")),$I$1,'03HO'!N34)</f>
        <v>0</v>
      </c>
      <c r="P47" s="68">
        <f>IF(AND(P51&gt;0,OR(LEFT(P48,1)="U",LEFT(P48,1)="A",LEFT(P48,1)="K",LEFT(P48,1)="D",LEFT(P48,3)="mKK")),$I$1,'03HO'!N35)</f>
        <v>0</v>
      </c>
      <c r="Q47" s="68">
        <f>IF(AND(Q51&gt;0,OR(LEFT(Q48,1)="U",LEFT(Q48,1)="A",LEFT(Q48,1)="K",LEFT(Q48,1)="D",LEFT(Q48,3)="mKK")),$I$1,'03HO'!N36)</f>
        <v>0</v>
      </c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</row>
    <row r="48" spans="1:32" ht="16.149999999999999" customHeight="1" x14ac:dyDescent="0.2">
      <c r="A48" s="6" t="s">
        <v>22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 t="s">
        <v>23</v>
      </c>
      <c r="P48" s="323"/>
      <c r="Q48" s="323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</row>
    <row r="49" spans="1:32" ht="16.149999999999999" customHeight="1" x14ac:dyDescent="0.2">
      <c r="A49" s="6" t="s">
        <v>24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  <c r="AE49" s="346"/>
      <c r="AF49" s="346"/>
    </row>
    <row r="50" spans="1:32" ht="16.149999999999999" customHeight="1" thickBot="1" x14ac:dyDescent="0.25">
      <c r="A50" s="6" t="s">
        <v>25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</row>
    <row r="51" spans="1:32" ht="13.5" hidden="1" thickBot="1" x14ac:dyDescent="0.25">
      <c r="A51" s="17" t="s">
        <v>26</v>
      </c>
      <c r="B51" s="18">
        <f t="shared" ref="B51:N51" si="26">IF(OR(WEEKDAY(B44)=7,WEEKDAY(B44)=1,B48="gF"),0,$I$1)</f>
        <v>0</v>
      </c>
      <c r="C51" s="18">
        <f t="shared" si="26"/>
        <v>0</v>
      </c>
      <c r="D51" s="18">
        <f t="shared" si="26"/>
        <v>8</v>
      </c>
      <c r="E51" s="18">
        <f t="shared" si="26"/>
        <v>8</v>
      </c>
      <c r="F51" s="18">
        <f t="shared" si="26"/>
        <v>8</v>
      </c>
      <c r="G51" s="18">
        <f t="shared" si="26"/>
        <v>8</v>
      </c>
      <c r="H51" s="18">
        <f t="shared" si="26"/>
        <v>8</v>
      </c>
      <c r="I51" s="18">
        <f t="shared" si="26"/>
        <v>0</v>
      </c>
      <c r="J51" s="18">
        <f t="shared" si="26"/>
        <v>0</v>
      </c>
      <c r="K51" s="18">
        <f t="shared" si="26"/>
        <v>8</v>
      </c>
      <c r="L51" s="18">
        <f t="shared" si="26"/>
        <v>8</v>
      </c>
      <c r="M51" s="18">
        <f t="shared" si="26"/>
        <v>8</v>
      </c>
      <c r="N51" s="18">
        <f t="shared" si="26"/>
        <v>8</v>
      </c>
      <c r="O51" s="18">
        <f>IF(O44&lt;&gt;"",IF(OR(WEEKDAY(O44)=7,WEEKDAY(O44)=1,O48="gF"),0,$I$1),0)</f>
        <v>0</v>
      </c>
      <c r="P51" s="18">
        <f>IF(P44&lt;&gt;"",IF(OR(WEEKDAY(P44)=7,WEEKDAY(P44)=1,P48="gF"),0,$I$1),0)</f>
        <v>0</v>
      </c>
      <c r="Q51" s="18">
        <f>IF(Q44&lt;&gt;"",IF(OR(WEEKDAY(Q44)=7,WEEKDAY(Q44)=1,Q48="gF"),0,$I$1),0)</f>
        <v>0</v>
      </c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</row>
    <row r="52" spans="1:32" ht="13.5" hidden="1" thickBot="1" x14ac:dyDescent="0.25">
      <c r="A52" s="17" t="s">
        <v>27</v>
      </c>
      <c r="B52" s="71">
        <f>IF(B45-INT(B45)&gt;0.59,1,IF(B46-INT(B46)&gt;0.59,1,IF(B47-INT(B47)&gt;0.59,1,IF(B49-INT(B49)&gt;0.59,1,IF(B50-INT(B50)&gt;0.59,1,IF(B65-INT(B65)&gt;0.59,1,0))))))</f>
        <v>0</v>
      </c>
      <c r="C52" s="71">
        <f t="shared" ref="C52:Q52" si="27">IF(C45-INT(C45)&gt;0.59,1,IF(C46-INT(C46)&gt;0.59,1,IF(C47-INT(C47)&gt;0.59,1,IF(C49-INT(C49)&gt;0.59,1,IF(C50-INT(C50)&gt;0.59,1,IF(C65-INT(C65)&gt;0.59,1,0))))))</f>
        <v>0</v>
      </c>
      <c r="D52" s="71">
        <f t="shared" si="27"/>
        <v>0</v>
      </c>
      <c r="E52" s="71">
        <f t="shared" si="27"/>
        <v>0</v>
      </c>
      <c r="F52" s="71">
        <f t="shared" si="27"/>
        <v>0</v>
      </c>
      <c r="G52" s="71">
        <f t="shared" si="27"/>
        <v>0</v>
      </c>
      <c r="H52" s="71">
        <f t="shared" si="27"/>
        <v>0</v>
      </c>
      <c r="I52" s="71">
        <f t="shared" si="27"/>
        <v>0</v>
      </c>
      <c r="J52" s="71">
        <f t="shared" si="27"/>
        <v>0</v>
      </c>
      <c r="K52" s="71">
        <f t="shared" si="27"/>
        <v>0</v>
      </c>
      <c r="L52" s="71">
        <f t="shared" si="27"/>
        <v>0</v>
      </c>
      <c r="M52" s="71">
        <f t="shared" si="27"/>
        <v>0</v>
      </c>
      <c r="N52" s="71">
        <f t="shared" si="27"/>
        <v>0</v>
      </c>
      <c r="O52" s="71">
        <f t="shared" si="27"/>
        <v>0</v>
      </c>
      <c r="P52" s="71">
        <f t="shared" si="27"/>
        <v>0</v>
      </c>
      <c r="Q52" s="71">
        <f t="shared" si="27"/>
        <v>0</v>
      </c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</row>
    <row r="53" spans="1:32" ht="16.149999999999999" hidden="1" customHeight="1" x14ac:dyDescent="0.2">
      <c r="A53" s="19" t="s">
        <v>28</v>
      </c>
      <c r="B53" s="67" t="e">
        <f>IF(LEFT(B48,1)="U",P21-1,P21)</f>
        <v>#REF!</v>
      </c>
      <c r="C53" s="2" t="e">
        <f t="shared" ref="C53:Q53" si="28">IF(LEFT(C48,1)="U",B53-1,B53)</f>
        <v>#REF!</v>
      </c>
      <c r="D53" s="2" t="e">
        <f t="shared" si="28"/>
        <v>#REF!</v>
      </c>
      <c r="E53" s="2" t="e">
        <f t="shared" si="28"/>
        <v>#REF!</v>
      </c>
      <c r="F53" s="2" t="e">
        <f t="shared" si="28"/>
        <v>#REF!</v>
      </c>
      <c r="G53" s="2" t="e">
        <f t="shared" si="28"/>
        <v>#REF!</v>
      </c>
      <c r="H53" s="2" t="e">
        <f t="shared" si="28"/>
        <v>#REF!</v>
      </c>
      <c r="I53" s="2" t="e">
        <f t="shared" si="28"/>
        <v>#REF!</v>
      </c>
      <c r="J53" s="2" t="e">
        <f t="shared" si="28"/>
        <v>#REF!</v>
      </c>
      <c r="K53" s="2" t="e">
        <f t="shared" si="28"/>
        <v>#REF!</v>
      </c>
      <c r="L53" s="2" t="e">
        <f t="shared" si="28"/>
        <v>#REF!</v>
      </c>
      <c r="M53" s="2" t="e">
        <f t="shared" si="28"/>
        <v>#REF!</v>
      </c>
      <c r="N53" s="2" t="e">
        <f t="shared" si="28"/>
        <v>#REF!</v>
      </c>
      <c r="O53" s="2" t="e">
        <f t="shared" si="28"/>
        <v>#REF!</v>
      </c>
      <c r="P53" s="2" t="e">
        <f t="shared" si="28"/>
        <v>#REF!</v>
      </c>
      <c r="Q53" s="67" t="e">
        <f t="shared" si="28"/>
        <v>#REF!</v>
      </c>
      <c r="R53" s="3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</row>
    <row r="54" spans="1:32" ht="16.149999999999999" hidden="1" customHeight="1" x14ac:dyDescent="0.2">
      <c r="A54" s="19" t="s">
        <v>70</v>
      </c>
      <c r="B54" s="67" t="e">
        <f>IF(LEFT(B48,2)="AT",P22-1,P22)</f>
        <v>#REF!</v>
      </c>
      <c r="C54" s="2" t="e">
        <f t="shared" ref="C54:Q54" si="29">IF(LEFT(C48,2)="AT",B54-1,B54)</f>
        <v>#REF!</v>
      </c>
      <c r="D54" s="2" t="e">
        <f t="shared" si="29"/>
        <v>#REF!</v>
      </c>
      <c r="E54" s="2" t="e">
        <f t="shared" si="29"/>
        <v>#REF!</v>
      </c>
      <c r="F54" s="2" t="e">
        <f t="shared" si="29"/>
        <v>#REF!</v>
      </c>
      <c r="G54" s="2" t="e">
        <f t="shared" si="29"/>
        <v>#REF!</v>
      </c>
      <c r="H54" s="2" t="e">
        <f t="shared" si="29"/>
        <v>#REF!</v>
      </c>
      <c r="I54" s="2" t="e">
        <f t="shared" si="29"/>
        <v>#REF!</v>
      </c>
      <c r="J54" s="2" t="e">
        <f t="shared" si="29"/>
        <v>#REF!</v>
      </c>
      <c r="K54" s="2" t="e">
        <f t="shared" si="29"/>
        <v>#REF!</v>
      </c>
      <c r="L54" s="2" t="e">
        <f t="shared" si="29"/>
        <v>#REF!</v>
      </c>
      <c r="M54" s="2" t="e">
        <f t="shared" si="29"/>
        <v>#REF!</v>
      </c>
      <c r="N54" s="2" t="e">
        <f t="shared" si="29"/>
        <v>#REF!</v>
      </c>
      <c r="O54" s="2" t="e">
        <f t="shared" si="29"/>
        <v>#REF!</v>
      </c>
      <c r="P54" s="2" t="e">
        <f t="shared" si="29"/>
        <v>#REF!</v>
      </c>
      <c r="Q54" s="67" t="e">
        <f t="shared" si="29"/>
        <v>#REF!</v>
      </c>
      <c r="R54" s="3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46"/>
    </row>
    <row r="55" spans="1:32" ht="16.149999999999999" hidden="1" customHeight="1" x14ac:dyDescent="0.2">
      <c r="A55" s="17" t="s">
        <v>19</v>
      </c>
      <c r="B55" s="20">
        <f t="shared" ref="B55:P55" si="30">TIME(INT(B45),(B45-INT(B45))*100,0)</f>
        <v>0</v>
      </c>
      <c r="C55" s="20">
        <f t="shared" si="30"/>
        <v>0</v>
      </c>
      <c r="D55" s="20">
        <f t="shared" si="30"/>
        <v>0</v>
      </c>
      <c r="E55" s="20">
        <f t="shared" si="30"/>
        <v>0</v>
      </c>
      <c r="F55" s="21">
        <f t="shared" si="30"/>
        <v>0</v>
      </c>
      <c r="G55" s="20">
        <f t="shared" si="30"/>
        <v>0</v>
      </c>
      <c r="H55" s="20">
        <f t="shared" si="30"/>
        <v>0</v>
      </c>
      <c r="I55" s="20">
        <f t="shared" si="30"/>
        <v>0</v>
      </c>
      <c r="J55" s="20">
        <f t="shared" si="30"/>
        <v>0</v>
      </c>
      <c r="K55" s="20">
        <f t="shared" si="30"/>
        <v>0</v>
      </c>
      <c r="L55" s="20">
        <f t="shared" si="30"/>
        <v>0</v>
      </c>
      <c r="M55" s="20">
        <f t="shared" si="30"/>
        <v>0</v>
      </c>
      <c r="N55" s="20">
        <f t="shared" si="30"/>
        <v>0</v>
      </c>
      <c r="O55" s="20">
        <f t="shared" si="30"/>
        <v>0</v>
      </c>
      <c r="P55" s="20">
        <f t="shared" si="30"/>
        <v>0</v>
      </c>
      <c r="Q55" s="20">
        <f>TIME(INT(Q45),(Q45-INT(Q45))*100,0)</f>
        <v>0</v>
      </c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</row>
    <row r="56" spans="1:32" ht="16.149999999999999" hidden="1" customHeight="1" x14ac:dyDescent="0.2">
      <c r="A56" s="17" t="s">
        <v>29</v>
      </c>
      <c r="B56" s="56">
        <f>IF(B55&lt;$J$9,$J$9,B55)</f>
        <v>0.29166666666666669</v>
      </c>
      <c r="C56" s="56">
        <f>IF(C55&lt;$J$9,$J$9,C55)</f>
        <v>0.29166666666666669</v>
      </c>
      <c r="D56" s="56">
        <f t="shared" ref="D56:Q56" si="31">IF(AND(D55&gt;0,D55&lt;$J$9),$J$9,D55)</f>
        <v>0</v>
      </c>
      <c r="E56" s="56">
        <f t="shared" si="31"/>
        <v>0</v>
      </c>
      <c r="F56" s="56">
        <f t="shared" si="31"/>
        <v>0</v>
      </c>
      <c r="G56" s="56">
        <f t="shared" si="31"/>
        <v>0</v>
      </c>
      <c r="H56" s="56">
        <f t="shared" si="31"/>
        <v>0</v>
      </c>
      <c r="I56" s="56">
        <f t="shared" si="31"/>
        <v>0</v>
      </c>
      <c r="J56" s="56">
        <f t="shared" si="31"/>
        <v>0</v>
      </c>
      <c r="K56" s="56">
        <f t="shared" si="31"/>
        <v>0</v>
      </c>
      <c r="L56" s="56">
        <f t="shared" si="31"/>
        <v>0</v>
      </c>
      <c r="M56" s="56">
        <f t="shared" si="31"/>
        <v>0</v>
      </c>
      <c r="N56" s="56">
        <f t="shared" si="31"/>
        <v>0</v>
      </c>
      <c r="O56" s="56">
        <f t="shared" si="31"/>
        <v>0</v>
      </c>
      <c r="P56" s="56">
        <f t="shared" si="31"/>
        <v>0</v>
      </c>
      <c r="Q56" s="56">
        <f t="shared" si="31"/>
        <v>0</v>
      </c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</row>
    <row r="57" spans="1:32" ht="16.149999999999999" hidden="1" customHeight="1" x14ac:dyDescent="0.2">
      <c r="A57" s="17" t="s">
        <v>20</v>
      </c>
      <c r="B57" s="20">
        <f t="shared" ref="B57:Q57" si="32">IF(LEFT(B48,1)="K",B55,TIME(INT(B46),(B46-INT(B46))*100,0))</f>
        <v>0</v>
      </c>
      <c r="C57" s="20">
        <f t="shared" si="32"/>
        <v>0</v>
      </c>
      <c r="D57" s="20">
        <f t="shared" si="32"/>
        <v>0</v>
      </c>
      <c r="E57" s="20">
        <f t="shared" si="32"/>
        <v>0</v>
      </c>
      <c r="F57" s="20">
        <f t="shared" si="32"/>
        <v>0</v>
      </c>
      <c r="G57" s="20">
        <f t="shared" si="32"/>
        <v>0</v>
      </c>
      <c r="H57" s="20">
        <f t="shared" si="32"/>
        <v>0</v>
      </c>
      <c r="I57" s="20">
        <f t="shared" si="32"/>
        <v>0</v>
      </c>
      <c r="J57" s="20">
        <f t="shared" si="32"/>
        <v>0</v>
      </c>
      <c r="K57" s="20">
        <f t="shared" si="32"/>
        <v>0</v>
      </c>
      <c r="L57" s="20">
        <f t="shared" si="32"/>
        <v>0</v>
      </c>
      <c r="M57" s="20">
        <f t="shared" si="32"/>
        <v>0</v>
      </c>
      <c r="N57" s="20">
        <f t="shared" si="32"/>
        <v>0</v>
      </c>
      <c r="O57" s="20">
        <f t="shared" si="32"/>
        <v>0</v>
      </c>
      <c r="P57" s="20">
        <f t="shared" si="32"/>
        <v>0</v>
      </c>
      <c r="Q57" s="20">
        <f t="shared" si="32"/>
        <v>0</v>
      </c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</row>
    <row r="58" spans="1:32" ht="16.149999999999999" hidden="1" customHeight="1" x14ac:dyDescent="0.2">
      <c r="A58" s="17" t="s">
        <v>30</v>
      </c>
      <c r="B58" s="56">
        <f t="shared" ref="B58:Q58" si="33">IF(B57&gt;$J$10,$J$10,B57)</f>
        <v>0</v>
      </c>
      <c r="C58" s="56">
        <f t="shared" si="33"/>
        <v>0</v>
      </c>
      <c r="D58" s="56">
        <f t="shared" si="33"/>
        <v>0</v>
      </c>
      <c r="E58" s="56">
        <f t="shared" si="33"/>
        <v>0</v>
      </c>
      <c r="F58" s="56">
        <f t="shared" si="33"/>
        <v>0</v>
      </c>
      <c r="G58" s="56">
        <f t="shared" si="33"/>
        <v>0</v>
      </c>
      <c r="H58" s="56">
        <f t="shared" si="33"/>
        <v>0</v>
      </c>
      <c r="I58" s="56">
        <f t="shared" si="33"/>
        <v>0</v>
      </c>
      <c r="J58" s="56">
        <f t="shared" si="33"/>
        <v>0</v>
      </c>
      <c r="K58" s="56">
        <f t="shared" si="33"/>
        <v>0</v>
      </c>
      <c r="L58" s="56">
        <f t="shared" si="33"/>
        <v>0</v>
      </c>
      <c r="M58" s="56">
        <f t="shared" si="33"/>
        <v>0</v>
      </c>
      <c r="N58" s="56">
        <f t="shared" si="33"/>
        <v>0</v>
      </c>
      <c r="O58" s="56">
        <f t="shared" si="33"/>
        <v>0</v>
      </c>
      <c r="P58" s="56">
        <f t="shared" si="33"/>
        <v>0</v>
      </c>
      <c r="Q58" s="56">
        <f t="shared" si="33"/>
        <v>0</v>
      </c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</row>
    <row r="59" spans="1:32" ht="16.149999999999999" hidden="1" customHeight="1" x14ac:dyDescent="0.2">
      <c r="A59" s="17" t="s">
        <v>21</v>
      </c>
      <c r="B59" s="20">
        <f t="shared" ref="B59:Q59" si="34">TIME(INT(B47),(B47-INT(B47))*100,0)</f>
        <v>0</v>
      </c>
      <c r="C59" s="20">
        <f t="shared" si="34"/>
        <v>0</v>
      </c>
      <c r="D59" s="20">
        <f t="shared" si="34"/>
        <v>0</v>
      </c>
      <c r="E59" s="20">
        <f t="shared" si="34"/>
        <v>0</v>
      </c>
      <c r="F59" s="21">
        <f t="shared" si="34"/>
        <v>0</v>
      </c>
      <c r="G59" s="20">
        <f t="shared" si="34"/>
        <v>0</v>
      </c>
      <c r="H59" s="20">
        <f t="shared" si="34"/>
        <v>0</v>
      </c>
      <c r="I59" s="20">
        <f t="shared" si="34"/>
        <v>0</v>
      </c>
      <c r="J59" s="20">
        <f t="shared" si="34"/>
        <v>0</v>
      </c>
      <c r="K59" s="20">
        <f t="shared" si="34"/>
        <v>0</v>
      </c>
      <c r="L59" s="20">
        <f t="shared" si="34"/>
        <v>0</v>
      </c>
      <c r="M59" s="20">
        <f t="shared" si="34"/>
        <v>0</v>
      </c>
      <c r="N59" s="20">
        <f t="shared" si="34"/>
        <v>0</v>
      </c>
      <c r="O59" s="20">
        <f t="shared" si="34"/>
        <v>0</v>
      </c>
      <c r="P59" s="20">
        <f t="shared" si="34"/>
        <v>0</v>
      </c>
      <c r="Q59" s="20">
        <f t="shared" si="34"/>
        <v>0</v>
      </c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</row>
    <row r="60" spans="1:32" ht="16.149999999999999" hidden="1" customHeight="1" x14ac:dyDescent="0.2">
      <c r="A60" s="17" t="s">
        <v>31</v>
      </c>
      <c r="B60" s="20">
        <f t="shared" ref="B60:Q60" si="35">TIME(INT(B49),(B49-INT(B49))*100,0)+TIME(INT(B50),(B50-INT(B50))*100,0)</f>
        <v>0</v>
      </c>
      <c r="C60" s="20">
        <f t="shared" si="35"/>
        <v>0</v>
      </c>
      <c r="D60" s="20">
        <f t="shared" si="35"/>
        <v>0</v>
      </c>
      <c r="E60" s="20">
        <f t="shared" si="35"/>
        <v>0</v>
      </c>
      <c r="F60" s="20">
        <f t="shared" si="35"/>
        <v>0</v>
      </c>
      <c r="G60" s="20">
        <f t="shared" si="35"/>
        <v>0</v>
      </c>
      <c r="H60" s="20">
        <f t="shared" si="35"/>
        <v>0</v>
      </c>
      <c r="I60" s="20">
        <f t="shared" si="35"/>
        <v>0</v>
      </c>
      <c r="J60" s="20">
        <f t="shared" si="35"/>
        <v>0</v>
      </c>
      <c r="K60" s="20">
        <f t="shared" si="35"/>
        <v>0</v>
      </c>
      <c r="L60" s="20">
        <f t="shared" si="35"/>
        <v>0</v>
      </c>
      <c r="M60" s="20">
        <f t="shared" si="35"/>
        <v>0</v>
      </c>
      <c r="N60" s="20">
        <f t="shared" si="35"/>
        <v>0</v>
      </c>
      <c r="O60" s="20">
        <f t="shared" si="35"/>
        <v>0</v>
      </c>
      <c r="P60" s="20">
        <f t="shared" si="35"/>
        <v>0</v>
      </c>
      <c r="Q60" s="20">
        <f t="shared" si="35"/>
        <v>0</v>
      </c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</row>
    <row r="61" spans="1:32" ht="13.5" hidden="1" thickBot="1" x14ac:dyDescent="0.25">
      <c r="A61" s="17" t="s">
        <v>13</v>
      </c>
      <c r="B61" s="20">
        <f t="shared" ref="B61:Q61" si="36">TIME(INT(B51),(B51-INT(B51))*100,0)</f>
        <v>0</v>
      </c>
      <c r="C61" s="20">
        <f t="shared" si="36"/>
        <v>0</v>
      </c>
      <c r="D61" s="20">
        <f t="shared" si="36"/>
        <v>0.33333333333333331</v>
      </c>
      <c r="E61" s="20">
        <f t="shared" si="36"/>
        <v>0.33333333333333331</v>
      </c>
      <c r="F61" s="21">
        <f t="shared" si="36"/>
        <v>0.33333333333333331</v>
      </c>
      <c r="G61" s="20">
        <f t="shared" si="36"/>
        <v>0.33333333333333331</v>
      </c>
      <c r="H61" s="20">
        <f t="shared" si="36"/>
        <v>0.33333333333333331</v>
      </c>
      <c r="I61" s="20">
        <f t="shared" si="36"/>
        <v>0</v>
      </c>
      <c r="J61" s="20">
        <f t="shared" si="36"/>
        <v>0</v>
      </c>
      <c r="K61" s="20">
        <f t="shared" si="36"/>
        <v>0.33333333333333331</v>
      </c>
      <c r="L61" s="20">
        <f t="shared" si="36"/>
        <v>0.33333333333333331</v>
      </c>
      <c r="M61" s="20">
        <f t="shared" si="36"/>
        <v>0.33333333333333331</v>
      </c>
      <c r="N61" s="20">
        <f t="shared" si="36"/>
        <v>0.33333333333333331</v>
      </c>
      <c r="O61" s="20">
        <f t="shared" si="36"/>
        <v>0</v>
      </c>
      <c r="P61" s="20">
        <f t="shared" si="36"/>
        <v>0</v>
      </c>
      <c r="Q61" s="20">
        <f t="shared" si="36"/>
        <v>0</v>
      </c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</row>
    <row r="62" spans="1:32" ht="15" hidden="1" customHeight="1" x14ac:dyDescent="0.2">
      <c r="A62" s="17" t="s">
        <v>32</v>
      </c>
      <c r="B62" s="66">
        <f>B61+P30</f>
        <v>3.3333333333333335</v>
      </c>
      <c r="C62" s="22">
        <f t="shared" ref="C62:Q62" si="37">B62+C61</f>
        <v>3.3333333333333335</v>
      </c>
      <c r="D62" s="22">
        <f t="shared" si="37"/>
        <v>3.666666666666667</v>
      </c>
      <c r="E62" s="22">
        <f t="shared" si="37"/>
        <v>4</v>
      </c>
      <c r="F62" s="22">
        <f t="shared" si="37"/>
        <v>4.333333333333333</v>
      </c>
      <c r="G62" s="22">
        <f t="shared" si="37"/>
        <v>4.6666666666666661</v>
      </c>
      <c r="H62" s="22">
        <f t="shared" si="37"/>
        <v>4.9999999999999991</v>
      </c>
      <c r="I62" s="22">
        <f t="shared" si="37"/>
        <v>4.9999999999999991</v>
      </c>
      <c r="J62" s="22">
        <f t="shared" si="37"/>
        <v>4.9999999999999991</v>
      </c>
      <c r="K62" s="22">
        <f t="shared" si="37"/>
        <v>5.3333333333333321</v>
      </c>
      <c r="L62" s="22">
        <f t="shared" si="37"/>
        <v>5.6666666666666652</v>
      </c>
      <c r="M62" s="22">
        <f t="shared" si="37"/>
        <v>5.9999999999999982</v>
      </c>
      <c r="N62" s="22">
        <f t="shared" si="37"/>
        <v>6.3333333333333313</v>
      </c>
      <c r="O62" s="22">
        <f t="shared" si="37"/>
        <v>6.3333333333333313</v>
      </c>
      <c r="P62" s="22">
        <f t="shared" si="37"/>
        <v>6.3333333333333313</v>
      </c>
      <c r="Q62" s="58">
        <f t="shared" si="37"/>
        <v>6.3333333333333313</v>
      </c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</row>
    <row r="63" spans="1:32" s="24" customFormat="1" ht="15" hidden="1" customHeight="1" x14ac:dyDescent="0.2">
      <c r="A63" s="23" t="s">
        <v>33</v>
      </c>
      <c r="B63" s="22">
        <f t="shared" ref="B63:Q63" si="38">B58-B56</f>
        <v>-0.29166666666666669</v>
      </c>
      <c r="C63" s="22">
        <f t="shared" si="38"/>
        <v>-0.29166666666666669</v>
      </c>
      <c r="D63" s="22">
        <f t="shared" si="38"/>
        <v>0</v>
      </c>
      <c r="E63" s="22">
        <f t="shared" si="38"/>
        <v>0</v>
      </c>
      <c r="F63" s="22">
        <f t="shared" si="38"/>
        <v>0</v>
      </c>
      <c r="G63" s="22">
        <f t="shared" si="38"/>
        <v>0</v>
      </c>
      <c r="H63" s="22">
        <f t="shared" si="38"/>
        <v>0</v>
      </c>
      <c r="I63" s="22">
        <f t="shared" si="38"/>
        <v>0</v>
      </c>
      <c r="J63" s="22">
        <f t="shared" si="38"/>
        <v>0</v>
      </c>
      <c r="K63" s="22">
        <f t="shared" si="38"/>
        <v>0</v>
      </c>
      <c r="L63" s="22">
        <f t="shared" si="38"/>
        <v>0</v>
      </c>
      <c r="M63" s="22">
        <f t="shared" si="38"/>
        <v>0</v>
      </c>
      <c r="N63" s="22">
        <f t="shared" si="38"/>
        <v>0</v>
      </c>
      <c r="O63" s="22">
        <f t="shared" si="38"/>
        <v>0</v>
      </c>
      <c r="P63" s="22">
        <f t="shared" si="38"/>
        <v>0</v>
      </c>
      <c r="Q63" s="22">
        <f t="shared" si="38"/>
        <v>0</v>
      </c>
      <c r="R63" s="22" t="e">
        <f>R58-R56-#REF!</f>
        <v>#REF!</v>
      </c>
      <c r="S63" s="348"/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</row>
    <row r="64" spans="1:32" ht="16.149999999999999" hidden="1" customHeight="1" thickBot="1" x14ac:dyDescent="0.25">
      <c r="A64" s="17" t="s">
        <v>34</v>
      </c>
      <c r="B64" s="74">
        <f t="shared" ref="B64:R64" si="39">IF(B60&gt;=$D$10,B60,IF(B63-$D$9&gt;$H$10,$D$10,IF(B60&gt;=$D$9,B60,IF(B63&gt;$H$9,$D$9,B60))))</f>
        <v>0</v>
      </c>
      <c r="C64" s="74">
        <f t="shared" si="39"/>
        <v>0</v>
      </c>
      <c r="D64" s="74">
        <f t="shared" si="39"/>
        <v>0</v>
      </c>
      <c r="E64" s="74">
        <f t="shared" si="39"/>
        <v>0</v>
      </c>
      <c r="F64" s="74">
        <f t="shared" si="39"/>
        <v>0</v>
      </c>
      <c r="G64" s="74">
        <f t="shared" si="39"/>
        <v>0</v>
      </c>
      <c r="H64" s="74">
        <f t="shared" si="39"/>
        <v>0</v>
      </c>
      <c r="I64" s="74">
        <f t="shared" si="39"/>
        <v>0</v>
      </c>
      <c r="J64" s="74">
        <f t="shared" si="39"/>
        <v>0</v>
      </c>
      <c r="K64" s="74">
        <f t="shared" si="39"/>
        <v>0</v>
      </c>
      <c r="L64" s="74">
        <f t="shared" si="39"/>
        <v>0</v>
      </c>
      <c r="M64" s="74">
        <f t="shared" si="39"/>
        <v>0</v>
      </c>
      <c r="N64" s="74">
        <f t="shared" si="39"/>
        <v>0</v>
      </c>
      <c r="O64" s="74">
        <f t="shared" si="39"/>
        <v>0</v>
      </c>
      <c r="P64" s="74">
        <f t="shared" si="39"/>
        <v>0</v>
      </c>
      <c r="Q64" s="74">
        <f t="shared" si="39"/>
        <v>0</v>
      </c>
      <c r="R64" s="57" t="e">
        <f t="shared" si="39"/>
        <v>#REF!</v>
      </c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</row>
    <row r="65" spans="1:32" ht="14.25" customHeight="1" thickTop="1" thickBot="1" x14ac:dyDescent="0.25">
      <c r="A65" s="6" t="s">
        <v>35</v>
      </c>
      <c r="B65" s="75">
        <f t="shared" ref="B65:R65" si="40">HOUR(B64)+MINUTE(B64)/100</f>
        <v>0</v>
      </c>
      <c r="C65" s="75">
        <f t="shared" si="40"/>
        <v>0</v>
      </c>
      <c r="D65" s="75">
        <f t="shared" si="40"/>
        <v>0</v>
      </c>
      <c r="E65" s="75">
        <f t="shared" si="40"/>
        <v>0</v>
      </c>
      <c r="F65" s="75">
        <f t="shared" si="40"/>
        <v>0</v>
      </c>
      <c r="G65" s="75">
        <f t="shared" si="40"/>
        <v>0</v>
      </c>
      <c r="H65" s="75">
        <f t="shared" si="40"/>
        <v>0</v>
      </c>
      <c r="I65" s="75">
        <f t="shared" si="40"/>
        <v>0</v>
      </c>
      <c r="J65" s="75">
        <f t="shared" si="40"/>
        <v>0</v>
      </c>
      <c r="K65" s="75">
        <f t="shared" si="40"/>
        <v>0</v>
      </c>
      <c r="L65" s="75">
        <f t="shared" si="40"/>
        <v>0</v>
      </c>
      <c r="M65" s="75">
        <f t="shared" si="40"/>
        <v>0</v>
      </c>
      <c r="N65" s="75">
        <f t="shared" si="40"/>
        <v>0</v>
      </c>
      <c r="O65" s="75">
        <f t="shared" si="40"/>
        <v>0</v>
      </c>
      <c r="P65" s="75">
        <f t="shared" si="40"/>
        <v>0</v>
      </c>
      <c r="Q65" s="75">
        <f t="shared" si="40"/>
        <v>0</v>
      </c>
      <c r="R65" s="73" t="e">
        <f t="shared" si="40"/>
        <v>#REF!</v>
      </c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</row>
    <row r="66" spans="1:32" ht="16.149999999999999" hidden="1" customHeight="1" thickTop="1" x14ac:dyDescent="0.2">
      <c r="A66" s="17" t="s">
        <v>36</v>
      </c>
      <c r="B66" s="76">
        <f t="shared" ref="B66:P66" si="41">TIME(INT(B65),(B65-INT(B65))*100,0)</f>
        <v>0</v>
      </c>
      <c r="C66" s="76">
        <f t="shared" si="41"/>
        <v>0</v>
      </c>
      <c r="D66" s="76">
        <f t="shared" si="41"/>
        <v>0</v>
      </c>
      <c r="E66" s="76">
        <f t="shared" si="41"/>
        <v>0</v>
      </c>
      <c r="F66" s="76">
        <f t="shared" si="41"/>
        <v>0</v>
      </c>
      <c r="G66" s="76">
        <f t="shared" si="41"/>
        <v>0</v>
      </c>
      <c r="H66" s="76">
        <f t="shared" si="41"/>
        <v>0</v>
      </c>
      <c r="I66" s="76">
        <f t="shared" si="41"/>
        <v>0</v>
      </c>
      <c r="J66" s="76">
        <f t="shared" si="41"/>
        <v>0</v>
      </c>
      <c r="K66" s="76">
        <f t="shared" si="41"/>
        <v>0</v>
      </c>
      <c r="L66" s="76">
        <f t="shared" si="41"/>
        <v>0</v>
      </c>
      <c r="M66" s="76">
        <f t="shared" si="41"/>
        <v>0</v>
      </c>
      <c r="N66" s="76">
        <f t="shared" si="41"/>
        <v>0</v>
      </c>
      <c r="O66" s="76">
        <f t="shared" si="41"/>
        <v>0</v>
      </c>
      <c r="P66" s="76">
        <f t="shared" si="41"/>
        <v>0</v>
      </c>
      <c r="Q66" s="76">
        <f>TIME(INT(Q65),(Q65-INT(Q65))*100,0)</f>
        <v>0</v>
      </c>
      <c r="R66" s="76" t="e">
        <f>TIME(INT(R65),(R65-INT(R65))*100,0)</f>
        <v>#REF!</v>
      </c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</row>
    <row r="67" spans="1:32" ht="14.25" hidden="1" customHeight="1" x14ac:dyDescent="0.2">
      <c r="A67" s="17" t="s">
        <v>37</v>
      </c>
      <c r="B67" s="22">
        <f t="shared" ref="B67:P67" si="42">IF(B52=1,0,IF(B58&gt;B56,B58-B56-B66+B59,B59))</f>
        <v>0</v>
      </c>
      <c r="C67" s="22">
        <f t="shared" si="42"/>
        <v>0</v>
      </c>
      <c r="D67" s="22">
        <f t="shared" si="42"/>
        <v>0</v>
      </c>
      <c r="E67" s="22">
        <f t="shared" si="42"/>
        <v>0</v>
      </c>
      <c r="F67" s="22">
        <f t="shared" si="42"/>
        <v>0</v>
      </c>
      <c r="G67" s="22">
        <f t="shared" si="42"/>
        <v>0</v>
      </c>
      <c r="H67" s="22">
        <f t="shared" si="42"/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si="42"/>
        <v>0</v>
      </c>
      <c r="P67" s="22">
        <f t="shared" si="42"/>
        <v>0</v>
      </c>
      <c r="Q67" s="22">
        <f>IF(Q52=1,0,IF(Q58&gt;Q56,Q58-Q56-Q66+Q59,Q59))</f>
        <v>0</v>
      </c>
      <c r="R67" s="22">
        <f>IF(R52=1,0,IF(R58&gt;R56,R58-R56-R66+R59,R59))</f>
        <v>0</v>
      </c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</row>
    <row r="68" spans="1:32" s="24" customFormat="1" ht="16.5" hidden="1" customHeight="1" thickBot="1" x14ac:dyDescent="0.25">
      <c r="A68" s="23" t="s">
        <v>38</v>
      </c>
      <c r="B68" s="57">
        <f t="shared" ref="B68:R68" si="43">IF(OR(LEFT(B48,1)="U",LEFT(B48,3)="mKK",B67&lt;$C$10),B67,$C$10)</f>
        <v>0</v>
      </c>
      <c r="C68" s="57">
        <f t="shared" si="43"/>
        <v>0</v>
      </c>
      <c r="D68" s="57">
        <f t="shared" si="43"/>
        <v>0</v>
      </c>
      <c r="E68" s="57">
        <f t="shared" si="43"/>
        <v>0</v>
      </c>
      <c r="F68" s="57">
        <f t="shared" si="43"/>
        <v>0</v>
      </c>
      <c r="G68" s="57">
        <f t="shared" si="43"/>
        <v>0</v>
      </c>
      <c r="H68" s="57">
        <f t="shared" si="43"/>
        <v>0</v>
      </c>
      <c r="I68" s="57">
        <f t="shared" si="43"/>
        <v>0</v>
      </c>
      <c r="J68" s="57">
        <f t="shared" si="43"/>
        <v>0</v>
      </c>
      <c r="K68" s="57">
        <f t="shared" si="43"/>
        <v>0</v>
      </c>
      <c r="L68" s="57">
        <f t="shared" si="43"/>
        <v>0</v>
      </c>
      <c r="M68" s="57">
        <f t="shared" si="43"/>
        <v>0</v>
      </c>
      <c r="N68" s="57">
        <f t="shared" si="43"/>
        <v>0</v>
      </c>
      <c r="O68" s="57">
        <f t="shared" si="43"/>
        <v>0</v>
      </c>
      <c r="P68" s="57">
        <f t="shared" si="43"/>
        <v>0</v>
      </c>
      <c r="Q68" s="57">
        <f t="shared" si="43"/>
        <v>0</v>
      </c>
      <c r="R68" s="57">
        <f t="shared" si="43"/>
        <v>0</v>
      </c>
      <c r="S68" s="348"/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</row>
    <row r="69" spans="1:32" ht="14.25" customHeight="1" thickTop="1" thickBot="1" x14ac:dyDescent="0.25">
      <c r="A69" s="6" t="s">
        <v>37</v>
      </c>
      <c r="B69" s="25">
        <f t="shared" ref="B69:Q69" si="44">HOUR(B68)+MINUTE(B68)/100</f>
        <v>0</v>
      </c>
      <c r="C69" s="25">
        <f t="shared" si="44"/>
        <v>0</v>
      </c>
      <c r="D69" s="25">
        <f t="shared" si="44"/>
        <v>0</v>
      </c>
      <c r="E69" s="25">
        <f t="shared" si="44"/>
        <v>0</v>
      </c>
      <c r="F69" s="25">
        <f t="shared" si="44"/>
        <v>0</v>
      </c>
      <c r="G69" s="25">
        <f t="shared" si="44"/>
        <v>0</v>
      </c>
      <c r="H69" s="25">
        <f t="shared" si="44"/>
        <v>0</v>
      </c>
      <c r="I69" s="25">
        <f t="shared" si="44"/>
        <v>0</v>
      </c>
      <c r="J69" s="25">
        <f t="shared" si="44"/>
        <v>0</v>
      </c>
      <c r="K69" s="25">
        <f t="shared" si="44"/>
        <v>0</v>
      </c>
      <c r="L69" s="25">
        <f t="shared" si="44"/>
        <v>0</v>
      </c>
      <c r="M69" s="25">
        <f t="shared" si="44"/>
        <v>0</v>
      </c>
      <c r="N69" s="25">
        <f t="shared" si="44"/>
        <v>0</v>
      </c>
      <c r="O69" s="25">
        <f t="shared" si="44"/>
        <v>0</v>
      </c>
      <c r="P69" s="25">
        <f t="shared" si="44"/>
        <v>0</v>
      </c>
      <c r="Q69" s="25">
        <f t="shared" si="44"/>
        <v>0</v>
      </c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</row>
    <row r="70" spans="1:32" s="24" customFormat="1" ht="14.25" hidden="1" thickTop="1" thickBot="1" x14ac:dyDescent="0.25">
      <c r="A70" s="23" t="s">
        <v>39</v>
      </c>
      <c r="B70" s="22">
        <f t="shared" ref="B70:P70" si="45">B68-B61</f>
        <v>0</v>
      </c>
      <c r="C70" s="22">
        <f t="shared" si="45"/>
        <v>0</v>
      </c>
      <c r="D70" s="22">
        <f t="shared" si="45"/>
        <v>-0.33333333333333331</v>
      </c>
      <c r="E70" s="22">
        <f t="shared" si="45"/>
        <v>-0.33333333333333331</v>
      </c>
      <c r="F70" s="22">
        <f t="shared" si="45"/>
        <v>-0.33333333333333331</v>
      </c>
      <c r="G70" s="22">
        <f t="shared" si="45"/>
        <v>-0.33333333333333331</v>
      </c>
      <c r="H70" s="22">
        <f t="shared" si="45"/>
        <v>-0.33333333333333331</v>
      </c>
      <c r="I70" s="22">
        <f t="shared" si="45"/>
        <v>0</v>
      </c>
      <c r="J70" s="22">
        <f t="shared" si="45"/>
        <v>0</v>
      </c>
      <c r="K70" s="22">
        <f t="shared" si="45"/>
        <v>-0.33333333333333331</v>
      </c>
      <c r="L70" s="22">
        <f t="shared" si="45"/>
        <v>-0.33333333333333331</v>
      </c>
      <c r="M70" s="22">
        <f t="shared" si="45"/>
        <v>-0.33333333333333331</v>
      </c>
      <c r="N70" s="22">
        <f t="shared" si="45"/>
        <v>-0.33333333333333331</v>
      </c>
      <c r="O70" s="22">
        <f t="shared" si="45"/>
        <v>0</v>
      </c>
      <c r="P70" s="22">
        <f t="shared" si="45"/>
        <v>0</v>
      </c>
      <c r="Q70" s="22">
        <f>Q68-Q61</f>
        <v>0</v>
      </c>
      <c r="S70" s="348"/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</row>
    <row r="71" spans="1:32" s="24" customFormat="1" ht="14.25" thickTop="1" thickBot="1" x14ac:dyDescent="0.25">
      <c r="A71" s="24" t="s">
        <v>40</v>
      </c>
      <c r="B71" s="26">
        <f t="shared" ref="B71:P71" si="46">SIGN(B70)*(HOUR(ABS(B70))+MINUTE(ABS(B70))/100)</f>
        <v>0</v>
      </c>
      <c r="C71" s="26">
        <f t="shared" si="46"/>
        <v>0</v>
      </c>
      <c r="D71" s="26">
        <f t="shared" si="46"/>
        <v>-8</v>
      </c>
      <c r="E71" s="26">
        <f t="shared" si="46"/>
        <v>-8</v>
      </c>
      <c r="F71" s="26">
        <f t="shared" si="46"/>
        <v>-8</v>
      </c>
      <c r="G71" s="26">
        <f t="shared" si="46"/>
        <v>-8</v>
      </c>
      <c r="H71" s="26">
        <f t="shared" si="46"/>
        <v>-8</v>
      </c>
      <c r="I71" s="26">
        <f t="shared" si="46"/>
        <v>0</v>
      </c>
      <c r="J71" s="26">
        <f t="shared" si="46"/>
        <v>0</v>
      </c>
      <c r="K71" s="26">
        <f t="shared" si="46"/>
        <v>-8</v>
      </c>
      <c r="L71" s="26">
        <f t="shared" si="46"/>
        <v>-8</v>
      </c>
      <c r="M71" s="26">
        <f t="shared" si="46"/>
        <v>-8</v>
      </c>
      <c r="N71" s="26">
        <f t="shared" si="46"/>
        <v>-8</v>
      </c>
      <c r="O71" s="26">
        <f t="shared" si="46"/>
        <v>0</v>
      </c>
      <c r="P71" s="27">
        <f t="shared" si="46"/>
        <v>0</v>
      </c>
      <c r="Q71" s="27">
        <f>SIGN(Q70)*(HOUR(ABS(Q70))+MINUTE(ABS(Q70))/100)</f>
        <v>0</v>
      </c>
      <c r="S71" s="348"/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</row>
    <row r="72" spans="1:32" s="24" customFormat="1" ht="13.5" hidden="1" thickTop="1" x14ac:dyDescent="0.2">
      <c r="A72" s="23" t="s">
        <v>41</v>
      </c>
      <c r="B72" s="58">
        <f>B70+P40</f>
        <v>-17.666666666666664</v>
      </c>
      <c r="C72" s="22">
        <f t="shared" ref="C72:P72" si="47">C70+B72</f>
        <v>-17.666666666666664</v>
      </c>
      <c r="D72" s="22">
        <f t="shared" si="47"/>
        <v>-17.999999999999996</v>
      </c>
      <c r="E72" s="22">
        <f t="shared" si="47"/>
        <v>-18.333333333333329</v>
      </c>
      <c r="F72" s="22">
        <f t="shared" si="47"/>
        <v>-18.666666666666661</v>
      </c>
      <c r="G72" s="22">
        <f t="shared" si="47"/>
        <v>-18.999999999999993</v>
      </c>
      <c r="H72" s="22">
        <f t="shared" si="47"/>
        <v>-19.333333333333325</v>
      </c>
      <c r="I72" s="22">
        <f t="shared" si="47"/>
        <v>-19.333333333333325</v>
      </c>
      <c r="J72" s="22">
        <f t="shared" si="47"/>
        <v>-19.333333333333325</v>
      </c>
      <c r="K72" s="22">
        <f t="shared" si="47"/>
        <v>-19.666666666666657</v>
      </c>
      <c r="L72" s="22">
        <f t="shared" si="47"/>
        <v>-19.999999999999989</v>
      </c>
      <c r="M72" s="22">
        <f t="shared" si="47"/>
        <v>-20.333333333333321</v>
      </c>
      <c r="N72" s="22">
        <f t="shared" si="47"/>
        <v>-20.666666666666654</v>
      </c>
      <c r="O72" s="22">
        <f t="shared" si="47"/>
        <v>-20.666666666666654</v>
      </c>
      <c r="P72" s="22">
        <f t="shared" si="47"/>
        <v>-20.666666666666654</v>
      </c>
      <c r="Q72" s="66">
        <f>Q70+P72</f>
        <v>-20.666666666666654</v>
      </c>
      <c r="S72" s="348"/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</row>
    <row r="73" spans="1:32" ht="16.149999999999999" customHeight="1" thickTop="1" x14ac:dyDescent="0.2">
      <c r="A73" s="24" t="s">
        <v>42</v>
      </c>
      <c r="B73" s="28">
        <f t="shared" ref="B73:Q73" si="48">SIGN(B72)*(DAY(ABS(B72))*24+HOUR(ABS(B72))+MINUTE(ABS(B72))/100)</f>
        <v>-424</v>
      </c>
      <c r="C73" s="28">
        <f t="shared" si="48"/>
        <v>-424</v>
      </c>
      <c r="D73" s="28">
        <f t="shared" si="48"/>
        <v>-432</v>
      </c>
      <c r="E73" s="28">
        <f t="shared" si="48"/>
        <v>-440</v>
      </c>
      <c r="F73" s="28">
        <f t="shared" si="48"/>
        <v>-448</v>
      </c>
      <c r="G73" s="28">
        <f t="shared" si="48"/>
        <v>-456</v>
      </c>
      <c r="H73" s="28">
        <f t="shared" si="48"/>
        <v>-464</v>
      </c>
      <c r="I73" s="28">
        <f t="shared" si="48"/>
        <v>-464</v>
      </c>
      <c r="J73" s="28">
        <f t="shared" si="48"/>
        <v>-464</v>
      </c>
      <c r="K73" s="28">
        <f t="shared" si="48"/>
        <v>-472</v>
      </c>
      <c r="L73" s="28">
        <f t="shared" si="48"/>
        <v>-480</v>
      </c>
      <c r="M73" s="28">
        <f t="shared" si="48"/>
        <v>-488</v>
      </c>
      <c r="N73" s="28">
        <f t="shared" si="48"/>
        <v>-496</v>
      </c>
      <c r="O73" s="28">
        <f t="shared" si="48"/>
        <v>-496</v>
      </c>
      <c r="P73" s="28">
        <f t="shared" si="48"/>
        <v>-496</v>
      </c>
      <c r="Q73" s="28">
        <f t="shared" si="48"/>
        <v>-496</v>
      </c>
      <c r="S73" s="346"/>
      <c r="T73" s="346"/>
      <c r="U73" s="346"/>
      <c r="V73" s="346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</row>
    <row r="74" spans="1:32" ht="6" customHeight="1" thickBot="1" x14ac:dyDescent="0.35">
      <c r="A74" s="24"/>
      <c r="B74" s="70" t="str">
        <f>IF(B52=1,"Eing.fehler","")</f>
        <v/>
      </c>
      <c r="C74" s="70" t="str">
        <f t="shared" ref="C74:R74" si="49">IF(C52=1,"Eing.fehler","")</f>
        <v/>
      </c>
      <c r="D74" s="70" t="str">
        <f t="shared" si="49"/>
        <v/>
      </c>
      <c r="E74" s="70" t="str">
        <f t="shared" si="49"/>
        <v/>
      </c>
      <c r="F74" s="70" t="str">
        <f t="shared" si="49"/>
        <v/>
      </c>
      <c r="G74" s="70" t="str">
        <f t="shared" si="49"/>
        <v/>
      </c>
      <c r="H74" s="70" t="str">
        <f t="shared" si="49"/>
        <v/>
      </c>
      <c r="I74" s="70" t="str">
        <f t="shared" si="49"/>
        <v/>
      </c>
      <c r="J74" s="70" t="str">
        <f t="shared" si="49"/>
        <v/>
      </c>
      <c r="K74" s="70" t="str">
        <f t="shared" si="49"/>
        <v/>
      </c>
      <c r="L74" s="70" t="str">
        <f t="shared" si="49"/>
        <v/>
      </c>
      <c r="M74" s="70" t="str">
        <f t="shared" si="49"/>
        <v/>
      </c>
      <c r="N74" s="70" t="str">
        <f t="shared" si="49"/>
        <v/>
      </c>
      <c r="O74" s="70" t="str">
        <f t="shared" si="49"/>
        <v/>
      </c>
      <c r="P74" s="70" t="str">
        <f t="shared" si="49"/>
        <v/>
      </c>
      <c r="Q74" s="70" t="str">
        <f t="shared" si="49"/>
        <v/>
      </c>
      <c r="R74" s="70" t="str">
        <f t="shared" si="49"/>
        <v/>
      </c>
      <c r="S74" s="346"/>
      <c r="T74" s="346"/>
      <c r="U74" s="346"/>
      <c r="V74" s="346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</row>
    <row r="75" spans="1:32" ht="13.5" thickTop="1" x14ac:dyDescent="0.2">
      <c r="B75" s="88" t="s">
        <v>43</v>
      </c>
      <c r="C75" s="91" t="s">
        <v>44</v>
      </c>
      <c r="D75" s="91"/>
      <c r="E75" s="92"/>
      <c r="F75" s="91" t="s">
        <v>45</v>
      </c>
      <c r="G75" s="92"/>
      <c r="H75" s="91"/>
      <c r="I75" s="92"/>
      <c r="J75" s="91" t="s">
        <v>124</v>
      </c>
      <c r="K75" s="91"/>
      <c r="L75" s="92"/>
      <c r="M75" s="93"/>
      <c r="O75" s="109" t="s">
        <v>47</v>
      </c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</row>
    <row r="76" spans="1:32" x14ac:dyDescent="0.2">
      <c r="B76" s="89" t="s">
        <v>48</v>
      </c>
      <c r="C76" s="5" t="s">
        <v>49</v>
      </c>
      <c r="E76" s="2"/>
      <c r="F76" s="5" t="s">
        <v>50</v>
      </c>
      <c r="G76" s="2"/>
      <c r="I76" s="2"/>
      <c r="J76" s="5" t="s">
        <v>55</v>
      </c>
      <c r="L76" s="2"/>
      <c r="M76" s="94"/>
      <c r="O76" s="325"/>
      <c r="P76" s="326"/>
      <c r="Q76" s="327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</row>
    <row r="77" spans="1:32" x14ac:dyDescent="0.2">
      <c r="A77" s="83" t="s">
        <v>71</v>
      </c>
      <c r="B77" s="89" t="s">
        <v>52</v>
      </c>
      <c r="C77" s="5" t="s">
        <v>53</v>
      </c>
      <c r="E77" s="2"/>
      <c r="F77" s="5" t="s">
        <v>54</v>
      </c>
      <c r="G77" s="2"/>
      <c r="I77" s="2"/>
      <c r="J77" s="5" t="s">
        <v>125</v>
      </c>
      <c r="L77" s="2"/>
      <c r="M77" s="94"/>
      <c r="O77" s="328"/>
      <c r="P77" s="329"/>
      <c r="Q77" s="330"/>
      <c r="S77" s="346"/>
      <c r="T77" s="346"/>
      <c r="U77" s="346"/>
      <c r="V77" s="346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</row>
    <row r="78" spans="1:32" ht="13.5" thickBot="1" x14ac:dyDescent="0.25">
      <c r="A78" s="84" t="s">
        <v>56</v>
      </c>
      <c r="B78" s="90" t="s">
        <v>57</v>
      </c>
      <c r="C78" s="95" t="s">
        <v>109</v>
      </c>
      <c r="D78" s="95"/>
      <c r="E78" s="95"/>
      <c r="F78" s="95"/>
      <c r="G78" s="95"/>
      <c r="H78" s="95"/>
      <c r="I78" s="95"/>
      <c r="J78" s="95" t="s">
        <v>117</v>
      </c>
      <c r="K78" s="95"/>
      <c r="L78" s="95"/>
      <c r="M78" s="96"/>
      <c r="O78" s="331"/>
      <c r="P78" s="332"/>
      <c r="Q78" s="333"/>
      <c r="S78" s="346"/>
      <c r="T78" s="346"/>
      <c r="U78" s="346"/>
      <c r="V78" s="346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</row>
    <row r="79" spans="1:32" ht="15" customHeight="1" thickTop="1" x14ac:dyDescent="0.2">
      <c r="A79" s="346"/>
      <c r="B79" s="349"/>
      <c r="C79" s="349"/>
      <c r="D79" s="349"/>
      <c r="E79" s="349"/>
      <c r="F79" s="349"/>
      <c r="G79" s="349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</row>
    <row r="80" spans="1:32" x14ac:dyDescent="0.2">
      <c r="A80" s="346"/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S80" s="346"/>
      <c r="T80" s="346"/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</row>
    <row r="81" spans="1:32" x14ac:dyDescent="0.2">
      <c r="A81" s="346"/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</row>
    <row r="82" spans="1:32" x14ac:dyDescent="0.2">
      <c r="A82" s="346"/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</row>
    <row r="83" spans="1:32" x14ac:dyDescent="0.2">
      <c r="A83" s="346"/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S83" s="346"/>
      <c r="T83" s="346"/>
      <c r="U83" s="346"/>
      <c r="V83" s="346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</row>
    <row r="84" spans="1:32" x14ac:dyDescent="0.2">
      <c r="A84" s="346"/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S84" s="346"/>
      <c r="T84" s="346"/>
      <c r="U84" s="346"/>
      <c r="V84" s="346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</row>
    <row r="85" spans="1:32" x14ac:dyDescent="0.2">
      <c r="A85" s="346"/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S85" s="346"/>
      <c r="T85" s="346"/>
      <c r="U85" s="346"/>
      <c r="V85" s="346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</row>
    <row r="86" spans="1:32" x14ac:dyDescent="0.2">
      <c r="A86" s="346"/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S86" s="346"/>
      <c r="T86" s="346"/>
      <c r="U86" s="346"/>
      <c r="V86" s="346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</row>
    <row r="87" spans="1:32" x14ac:dyDescent="0.2">
      <c r="A87" s="346"/>
      <c r="B87" s="349"/>
      <c r="C87" s="349"/>
      <c r="D87" s="349"/>
      <c r="E87" s="349"/>
      <c r="F87" s="349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</row>
    <row r="88" spans="1:32" x14ac:dyDescent="0.2">
      <c r="A88" s="346"/>
      <c r="B88" s="349"/>
      <c r="C88" s="349"/>
      <c r="D88" s="349"/>
      <c r="E88" s="349"/>
      <c r="F88" s="349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</row>
    <row r="89" spans="1:32" x14ac:dyDescent="0.2">
      <c r="A89" s="346"/>
      <c r="B89" s="349"/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S89" s="346"/>
      <c r="T89" s="346"/>
      <c r="U89" s="346"/>
      <c r="V89" s="346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</row>
    <row r="90" spans="1:32" x14ac:dyDescent="0.2">
      <c r="A90" s="346"/>
      <c r="B90" s="349"/>
      <c r="C90" s="349"/>
      <c r="D90" s="349"/>
      <c r="E90" s="349"/>
      <c r="F90" s="349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S90" s="346"/>
      <c r="T90" s="346"/>
      <c r="U90" s="346"/>
      <c r="V90" s="346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</row>
    <row r="91" spans="1:32" x14ac:dyDescent="0.2">
      <c r="A91" s="346"/>
      <c r="B91" s="349"/>
      <c r="C91" s="349"/>
      <c r="D91" s="349"/>
      <c r="E91" s="349"/>
      <c r="F91" s="349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S91" s="346"/>
      <c r="T91" s="346"/>
      <c r="U91" s="346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</row>
    <row r="92" spans="1:32" x14ac:dyDescent="0.2">
      <c r="A92" s="346"/>
      <c r="B92" s="349"/>
      <c r="C92" s="349"/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S92" s="346"/>
      <c r="T92" s="346"/>
      <c r="U92" s="346"/>
      <c r="V92" s="346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</row>
    <row r="93" spans="1:32" x14ac:dyDescent="0.2">
      <c r="A93" s="346"/>
      <c r="B93" s="349"/>
      <c r="C93" s="349"/>
      <c r="D93" s="349"/>
      <c r="E93" s="349"/>
      <c r="F93" s="349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S93" s="346"/>
      <c r="T93" s="346"/>
      <c r="U93" s="346"/>
      <c r="V93" s="346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</row>
    <row r="94" spans="1:32" x14ac:dyDescent="0.2">
      <c r="A94" s="346"/>
      <c r="B94" s="349"/>
      <c r="C94" s="349"/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</row>
    <row r="95" spans="1:32" x14ac:dyDescent="0.2">
      <c r="A95" s="346"/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</row>
    <row r="96" spans="1:32" x14ac:dyDescent="0.2">
      <c r="A96" s="346"/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</row>
    <row r="97" spans="1:32" x14ac:dyDescent="0.2">
      <c r="A97" s="346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</row>
    <row r="98" spans="1:32" x14ac:dyDescent="0.2">
      <c r="A98" s="346"/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</row>
    <row r="99" spans="1:32" x14ac:dyDescent="0.2">
      <c r="A99" s="346"/>
      <c r="B99" s="349"/>
      <c r="C99" s="349"/>
      <c r="D99" s="349"/>
      <c r="E99" s="349"/>
      <c r="F99" s="349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</row>
    <row r="100" spans="1:32" x14ac:dyDescent="0.2">
      <c r="A100" s="346"/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</row>
  </sheetData>
  <pageMargins left="0.23622047244094491" right="0" top="0" bottom="0.16" header="0.19685039370078741" footer="0.16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38</vt:i4>
      </vt:variant>
      <vt:variant>
        <vt:lpstr>Benannte Bereiche</vt:lpstr>
      </vt:variant>
      <vt:variant>
        <vt:i4>250</vt:i4>
      </vt:variant>
    </vt:vector>
  </HeadingPairs>
  <TitlesOfParts>
    <vt:vector size="288" baseType="lpstr">
      <vt:lpstr>01Beispiel</vt:lpstr>
      <vt:lpstr>01HOBsp</vt:lpstr>
      <vt:lpstr>Urlaub</vt:lpstr>
      <vt:lpstr>01</vt:lpstr>
      <vt:lpstr>01HO</vt:lpstr>
      <vt:lpstr>02</vt:lpstr>
      <vt:lpstr>Febalt</vt:lpstr>
      <vt:lpstr>02HO</vt:lpstr>
      <vt:lpstr>03</vt:lpstr>
      <vt:lpstr>Mrzalt</vt:lpstr>
      <vt:lpstr>Apralt</vt:lpstr>
      <vt:lpstr>03HO</vt:lpstr>
      <vt:lpstr>04</vt:lpstr>
      <vt:lpstr>Maialt</vt:lpstr>
      <vt:lpstr>04HO</vt:lpstr>
      <vt:lpstr>05</vt:lpstr>
      <vt:lpstr>Junialt</vt:lpstr>
      <vt:lpstr>05HO</vt:lpstr>
      <vt:lpstr>06</vt:lpstr>
      <vt:lpstr>06HO</vt:lpstr>
      <vt:lpstr>07</vt:lpstr>
      <vt:lpstr>07HO</vt:lpstr>
      <vt:lpstr>08</vt:lpstr>
      <vt:lpstr>Sepalt</vt:lpstr>
      <vt:lpstr>08HO</vt:lpstr>
      <vt:lpstr>09</vt:lpstr>
      <vt:lpstr>09HO</vt:lpstr>
      <vt:lpstr>Julialt</vt:lpstr>
      <vt:lpstr>AugAlt</vt:lpstr>
      <vt:lpstr>10</vt:lpstr>
      <vt:lpstr>Oktalt</vt:lpstr>
      <vt:lpstr>10HO</vt:lpstr>
      <vt:lpstr>11</vt:lpstr>
      <vt:lpstr>Novalt</vt:lpstr>
      <vt:lpstr>11HO</vt:lpstr>
      <vt:lpstr>12</vt:lpstr>
      <vt:lpstr>12HO</vt:lpstr>
      <vt:lpstr>Dezalt</vt:lpstr>
      <vt:lpstr>'01'!Bemerkg_bis15</vt:lpstr>
      <vt:lpstr>'01Beispiel'!Bemerkg_bis15</vt:lpstr>
      <vt:lpstr>'02'!Bemerkg_bis15</vt:lpstr>
      <vt:lpstr>'03'!Bemerkg_bis15</vt:lpstr>
      <vt:lpstr>'04'!Bemerkg_bis15</vt:lpstr>
      <vt:lpstr>'05'!Bemerkg_bis15</vt:lpstr>
      <vt:lpstr>'06'!Bemerkg_bis15</vt:lpstr>
      <vt:lpstr>'07'!Bemerkg_bis15</vt:lpstr>
      <vt:lpstr>'08'!Bemerkg_bis15</vt:lpstr>
      <vt:lpstr>'09'!Bemerkg_bis15</vt:lpstr>
      <vt:lpstr>'10'!Bemerkg_bis15</vt:lpstr>
      <vt:lpstr>'11'!Bemerkg_bis15</vt:lpstr>
      <vt:lpstr>'12'!Bemerkg_bis15</vt:lpstr>
      <vt:lpstr>Bemerkg_bis15</vt:lpstr>
      <vt:lpstr>'01'!Bemerkg_bis31</vt:lpstr>
      <vt:lpstr>'01Beispiel'!Bemerkg_bis31</vt:lpstr>
      <vt:lpstr>'02'!Bemerkg_bis31</vt:lpstr>
      <vt:lpstr>'03'!Bemerkg_bis31</vt:lpstr>
      <vt:lpstr>'04'!Bemerkg_bis31</vt:lpstr>
      <vt:lpstr>'05'!Bemerkg_bis31</vt:lpstr>
      <vt:lpstr>'06'!Bemerkg_bis31</vt:lpstr>
      <vt:lpstr>'07'!Bemerkg_bis31</vt:lpstr>
      <vt:lpstr>'08'!Bemerkg_bis31</vt:lpstr>
      <vt:lpstr>'09'!Bemerkg_bis31</vt:lpstr>
      <vt:lpstr>'10'!Bemerkg_bis31</vt:lpstr>
      <vt:lpstr>'11'!Bemerkg_bis31</vt:lpstr>
      <vt:lpstr>'12'!Bemerkg_bis31</vt:lpstr>
      <vt:lpstr>Bemerkg_bis31</vt:lpstr>
      <vt:lpstr>'01'!Datumbis15</vt:lpstr>
      <vt:lpstr>'01Beispiel'!Datumbis15</vt:lpstr>
      <vt:lpstr>'02'!Datumbis15</vt:lpstr>
      <vt:lpstr>'03'!Datumbis15</vt:lpstr>
      <vt:lpstr>'04'!Datumbis15</vt:lpstr>
      <vt:lpstr>'05'!Datumbis15</vt:lpstr>
      <vt:lpstr>'06'!Datumbis15</vt:lpstr>
      <vt:lpstr>'07'!Datumbis15</vt:lpstr>
      <vt:lpstr>'08'!Datumbis15</vt:lpstr>
      <vt:lpstr>'09'!Datumbis15</vt:lpstr>
      <vt:lpstr>'10'!Datumbis15</vt:lpstr>
      <vt:lpstr>'11'!Datumbis15</vt:lpstr>
      <vt:lpstr>'12'!Datumbis15</vt:lpstr>
      <vt:lpstr>Febalt!Datumbis15</vt:lpstr>
      <vt:lpstr>Datumbis15</vt:lpstr>
      <vt:lpstr>'01'!DatumBis31</vt:lpstr>
      <vt:lpstr>'01Beispiel'!DatumBis31</vt:lpstr>
      <vt:lpstr>'02'!DatumBis31</vt:lpstr>
      <vt:lpstr>'03'!DatumBis31</vt:lpstr>
      <vt:lpstr>'04'!DatumBis31</vt:lpstr>
      <vt:lpstr>'05'!DatumBis31</vt:lpstr>
      <vt:lpstr>'06'!DatumBis31</vt:lpstr>
      <vt:lpstr>'07'!DatumBis31</vt:lpstr>
      <vt:lpstr>'08'!DatumBis31</vt:lpstr>
      <vt:lpstr>'09'!DatumBis31</vt:lpstr>
      <vt:lpstr>'10'!DatumBis31</vt:lpstr>
      <vt:lpstr>'11'!DatumBis31</vt:lpstr>
      <vt:lpstr>'12'!DatumBis31</vt:lpstr>
      <vt:lpstr>DatumBis31</vt:lpstr>
      <vt:lpstr>'01'!Druckbereich</vt:lpstr>
      <vt:lpstr>'01HO'!Druckbereich</vt:lpstr>
      <vt:lpstr>'02'!Druckbereich</vt:lpstr>
      <vt:lpstr>'02HO'!Druckbereich</vt:lpstr>
      <vt:lpstr>'03'!Druckbereich</vt:lpstr>
      <vt:lpstr>'03HO'!Druckbereich</vt:lpstr>
      <vt:lpstr>'04'!Druckbereich</vt:lpstr>
      <vt:lpstr>'04HO'!Druckbereich</vt:lpstr>
      <vt:lpstr>'05'!Druckbereich</vt:lpstr>
      <vt:lpstr>'05HO'!Druckbereich</vt:lpstr>
      <vt:lpstr>'06'!Druckbereich</vt:lpstr>
      <vt:lpstr>'06HO'!Druckbereich</vt:lpstr>
      <vt:lpstr>'07'!Druckbereich</vt:lpstr>
      <vt:lpstr>'07HO'!Druckbereich</vt:lpstr>
      <vt:lpstr>'08'!Druckbereich</vt:lpstr>
      <vt:lpstr>'08HO'!Druckbereich</vt:lpstr>
      <vt:lpstr>'09'!Druckbereich</vt:lpstr>
      <vt:lpstr>'09HO'!Druckbereich</vt:lpstr>
      <vt:lpstr>'10'!Druckbereich</vt:lpstr>
      <vt:lpstr>'10HO'!Druckbereich</vt:lpstr>
      <vt:lpstr>'11'!Druckbereich</vt:lpstr>
      <vt:lpstr>'11HO'!Druckbereich</vt:lpstr>
      <vt:lpstr>'12'!Druckbereich</vt:lpstr>
      <vt:lpstr>'12HO'!Druckbereich</vt:lpstr>
      <vt:lpstr>'01'!ersterTag_imMonat</vt:lpstr>
      <vt:lpstr>'01Beispiel'!ersterTag_imMonat</vt:lpstr>
      <vt:lpstr>'02'!ersterTag_imMonat</vt:lpstr>
      <vt:lpstr>'03'!ersterTag_imMonat</vt:lpstr>
      <vt:lpstr>'04'!ersterTag_imMonat</vt:lpstr>
      <vt:lpstr>'05'!ersterTag_imMonat</vt:lpstr>
      <vt:lpstr>'06'!ersterTag_imMonat</vt:lpstr>
      <vt:lpstr>'07'!ersterTag_imMonat</vt:lpstr>
      <vt:lpstr>'08'!ersterTag_imMonat</vt:lpstr>
      <vt:lpstr>'09'!ersterTag_imMonat</vt:lpstr>
      <vt:lpstr>'10'!ersterTag_imMonat</vt:lpstr>
      <vt:lpstr>'11'!ersterTag_imMonat</vt:lpstr>
      <vt:lpstr>'12'!ersterTag_imMonat</vt:lpstr>
      <vt:lpstr>ersterTag_imMonat</vt:lpstr>
      <vt:lpstr>Ist</vt:lpstr>
      <vt:lpstr>'01'!max_amTag</vt:lpstr>
      <vt:lpstr>'01Beispiel'!max_amTag</vt:lpstr>
      <vt:lpstr>'02'!max_amTag</vt:lpstr>
      <vt:lpstr>'03'!max_amTag</vt:lpstr>
      <vt:lpstr>'04'!max_amTag</vt:lpstr>
      <vt:lpstr>'05'!max_amTag</vt:lpstr>
      <vt:lpstr>'06'!max_amTag</vt:lpstr>
      <vt:lpstr>'07'!max_amTag</vt:lpstr>
      <vt:lpstr>'08'!max_amTag</vt:lpstr>
      <vt:lpstr>'09'!max_amTag</vt:lpstr>
      <vt:lpstr>'10'!max_amTag</vt:lpstr>
      <vt:lpstr>'11'!max_amTag</vt:lpstr>
      <vt:lpstr>'12'!max_amTag</vt:lpstr>
      <vt:lpstr>max_amTag</vt:lpstr>
      <vt:lpstr>'01'!max_amTag_MM</vt:lpstr>
      <vt:lpstr>'01Beispiel'!max_amTag_MM</vt:lpstr>
      <vt:lpstr>'02'!max_amTag_MM</vt:lpstr>
      <vt:lpstr>'03'!max_amTag_MM</vt:lpstr>
      <vt:lpstr>'04'!max_amTag_MM</vt:lpstr>
      <vt:lpstr>'05'!max_amTag_MM</vt:lpstr>
      <vt:lpstr>'06'!max_amTag_MM</vt:lpstr>
      <vt:lpstr>'07'!max_amTag_MM</vt:lpstr>
      <vt:lpstr>'08'!max_amTag_MM</vt:lpstr>
      <vt:lpstr>'09'!max_amTag_MM</vt:lpstr>
      <vt:lpstr>'10'!max_amTag_MM</vt:lpstr>
      <vt:lpstr>'11'!max_amTag_MM</vt:lpstr>
      <vt:lpstr>'12'!max_amTag_MM</vt:lpstr>
      <vt:lpstr>'01'!max_imMonat</vt:lpstr>
      <vt:lpstr>'01Beispiel'!max_imMonat</vt:lpstr>
      <vt:lpstr>'02'!max_imMonat</vt:lpstr>
      <vt:lpstr>'03'!max_imMonat</vt:lpstr>
      <vt:lpstr>'04'!max_imMonat</vt:lpstr>
      <vt:lpstr>'05'!max_imMonat</vt:lpstr>
      <vt:lpstr>'06'!max_imMonat</vt:lpstr>
      <vt:lpstr>'07'!max_imMonat</vt:lpstr>
      <vt:lpstr>'08'!max_imMonat</vt:lpstr>
      <vt:lpstr>'09'!max_imMonat</vt:lpstr>
      <vt:lpstr>'10'!max_imMonat</vt:lpstr>
      <vt:lpstr>'11'!max_imMonat</vt:lpstr>
      <vt:lpstr>'12'!max_imMonat</vt:lpstr>
      <vt:lpstr>max_imMonat</vt:lpstr>
      <vt:lpstr>'01'!max_imMonat_MM</vt:lpstr>
      <vt:lpstr>'01Beispiel'!max_imMonat_MM</vt:lpstr>
      <vt:lpstr>'02'!max_imMonat_MM</vt:lpstr>
      <vt:lpstr>'03'!max_imMonat_MM</vt:lpstr>
      <vt:lpstr>'04'!max_imMonat_MM</vt:lpstr>
      <vt:lpstr>'05'!max_imMonat_MM</vt:lpstr>
      <vt:lpstr>'06'!max_imMonat_MM</vt:lpstr>
      <vt:lpstr>'07'!max_imMonat_MM</vt:lpstr>
      <vt:lpstr>'08'!max_imMonat_MM</vt:lpstr>
      <vt:lpstr>'09'!max_imMonat_MM</vt:lpstr>
      <vt:lpstr>'10'!max_imMonat_MM</vt:lpstr>
      <vt:lpstr>'11'!max_imMonat_MM</vt:lpstr>
      <vt:lpstr>'12'!max_imMonat_MM</vt:lpstr>
      <vt:lpstr>neuesSaldo</vt:lpstr>
      <vt:lpstr>'01'!Print_Area</vt:lpstr>
      <vt:lpstr>'01HO'!Print_Area</vt:lpstr>
      <vt:lpstr>'02HO'!Print_Area</vt:lpstr>
      <vt:lpstr>'03'!Print_Area</vt:lpstr>
      <vt:lpstr>'03HO'!Print_Area</vt:lpstr>
      <vt:lpstr>'04'!Print_Area</vt:lpstr>
      <vt:lpstr>'05'!Print_Area</vt:lpstr>
      <vt:lpstr>'05HO'!Print_Area</vt:lpstr>
      <vt:lpstr>'06'!Print_Area</vt:lpstr>
      <vt:lpstr>'06HO'!Print_Area</vt:lpstr>
      <vt:lpstr>'07'!Print_Area</vt:lpstr>
      <vt:lpstr>'07HO'!Print_Area</vt:lpstr>
      <vt:lpstr>'08'!Print_Area</vt:lpstr>
      <vt:lpstr>'08HO'!Print_Area</vt:lpstr>
      <vt:lpstr>'09'!Print_Area</vt:lpstr>
      <vt:lpstr>'09HO'!Print_Area</vt:lpstr>
      <vt:lpstr>'01'!Saldo_Vormonat</vt:lpstr>
      <vt:lpstr>'01Beispiel'!Saldo_Vormonat</vt:lpstr>
      <vt:lpstr>'02'!Saldo_Vormonat</vt:lpstr>
      <vt:lpstr>'03'!Saldo_Vormonat</vt:lpstr>
      <vt:lpstr>'04'!Saldo_Vormonat</vt:lpstr>
      <vt:lpstr>'05'!Saldo_Vormonat</vt:lpstr>
      <vt:lpstr>'06'!Saldo_Vormonat</vt:lpstr>
      <vt:lpstr>'07'!Saldo_Vormonat</vt:lpstr>
      <vt:lpstr>'08'!Saldo_Vormonat</vt:lpstr>
      <vt:lpstr>'09'!Saldo_Vormonat</vt:lpstr>
      <vt:lpstr>'10'!Saldo_Vormonat</vt:lpstr>
      <vt:lpstr>'11'!Saldo_Vormonat</vt:lpstr>
      <vt:lpstr>'12'!Saldo_Vormonat</vt:lpstr>
      <vt:lpstr>'01'!Soll_amTag</vt:lpstr>
      <vt:lpstr>'01Beispiel'!Soll_amTag</vt:lpstr>
      <vt:lpstr>'02'!Soll_amTag</vt:lpstr>
      <vt:lpstr>'03'!Soll_amTag</vt:lpstr>
      <vt:lpstr>'04'!Soll_amTag</vt:lpstr>
      <vt:lpstr>'05'!Soll_amTag</vt:lpstr>
      <vt:lpstr>'06'!Soll_amTag</vt:lpstr>
      <vt:lpstr>'07'!Soll_amTag</vt:lpstr>
      <vt:lpstr>'08'!Soll_amTag</vt:lpstr>
      <vt:lpstr>'09'!Soll_amTag</vt:lpstr>
      <vt:lpstr>'10'!Soll_amTag</vt:lpstr>
      <vt:lpstr>'11'!Soll_amTag</vt:lpstr>
      <vt:lpstr>'12'!Soll_amTag</vt:lpstr>
      <vt:lpstr>Soll_amTag</vt:lpstr>
      <vt:lpstr>'01'!Soll_bis15</vt:lpstr>
      <vt:lpstr>'01Beispiel'!Soll_bis15</vt:lpstr>
      <vt:lpstr>'02'!Soll_bis15</vt:lpstr>
      <vt:lpstr>'03'!Soll_bis15</vt:lpstr>
      <vt:lpstr>'04'!Soll_bis15</vt:lpstr>
      <vt:lpstr>'05'!Soll_bis15</vt:lpstr>
      <vt:lpstr>'06'!Soll_bis15</vt:lpstr>
      <vt:lpstr>'07'!Soll_bis15</vt:lpstr>
      <vt:lpstr>'08'!Soll_bis15</vt:lpstr>
      <vt:lpstr>'09'!Soll_bis15</vt:lpstr>
      <vt:lpstr>'10'!Soll_bis15</vt:lpstr>
      <vt:lpstr>'11'!Soll_bis15</vt:lpstr>
      <vt:lpstr>'12'!Soll_bis15</vt:lpstr>
      <vt:lpstr>Soll_bis15</vt:lpstr>
      <vt:lpstr>'01'!Soll_bis31</vt:lpstr>
      <vt:lpstr>'01Beispiel'!Soll_bis31</vt:lpstr>
      <vt:lpstr>'02'!Soll_bis31</vt:lpstr>
      <vt:lpstr>'03'!Soll_bis31</vt:lpstr>
      <vt:lpstr>'04'!Soll_bis31</vt:lpstr>
      <vt:lpstr>'05'!Soll_bis31</vt:lpstr>
      <vt:lpstr>'06'!Soll_bis31</vt:lpstr>
      <vt:lpstr>'07'!Soll_bis31</vt:lpstr>
      <vt:lpstr>'08'!Soll_bis31</vt:lpstr>
      <vt:lpstr>'09'!Soll_bis31</vt:lpstr>
      <vt:lpstr>'10'!Soll_bis31</vt:lpstr>
      <vt:lpstr>'11'!Soll_bis31</vt:lpstr>
      <vt:lpstr>'12'!Soll_bis31</vt:lpstr>
      <vt:lpstr>Soll_bis31</vt:lpstr>
      <vt:lpstr>Soll_im_Monat</vt:lpstr>
      <vt:lpstr>'01'!Soll_imMonat_HHMM</vt:lpstr>
      <vt:lpstr>'01Beispiel'!Soll_imMonat_HHMM</vt:lpstr>
      <vt:lpstr>'02'!Soll_imMonat_HHMM</vt:lpstr>
      <vt:lpstr>'03'!Soll_imMonat_HHMM</vt:lpstr>
      <vt:lpstr>'04'!Soll_imMonat_HHMM</vt:lpstr>
      <vt:lpstr>'05'!Soll_imMonat_HHMM</vt:lpstr>
      <vt:lpstr>'06'!Soll_imMonat_HHMM</vt:lpstr>
      <vt:lpstr>'07'!Soll_imMonat_HHMM</vt:lpstr>
      <vt:lpstr>'08'!Soll_imMonat_HHMM</vt:lpstr>
      <vt:lpstr>'09'!Soll_imMonat_HHMM</vt:lpstr>
      <vt:lpstr>'10'!Soll_imMonat_HHMM</vt:lpstr>
      <vt:lpstr>'11'!Soll_imMonat_HHMM</vt:lpstr>
      <vt:lpstr>'12'!Soll_imMonat_HHMM</vt:lpstr>
      <vt:lpstr>Soll_imMonat_HHMM</vt:lpstr>
      <vt:lpstr>'01'!Summe_Ist</vt:lpstr>
      <vt:lpstr>'01Beispiel'!Summe_Ist</vt:lpstr>
      <vt:lpstr>'02'!Summe_Ist</vt:lpstr>
      <vt:lpstr>'03'!Summe_Ist</vt:lpstr>
      <vt:lpstr>'04'!Summe_Ist</vt:lpstr>
      <vt:lpstr>'05'!Summe_Ist</vt:lpstr>
      <vt:lpstr>'06'!Summe_Ist</vt:lpstr>
      <vt:lpstr>'07'!Summe_Ist</vt:lpstr>
      <vt:lpstr>'08'!Summe_Ist</vt:lpstr>
      <vt:lpstr>'09'!Summe_Ist</vt:lpstr>
      <vt:lpstr>'10'!Summe_Ist</vt:lpstr>
      <vt:lpstr>'11'!Summe_Ist</vt:lpstr>
      <vt:lpstr>'12'!Summe_Ist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Hinz</dc:creator>
  <cp:lastModifiedBy>Preidel, Olaf</cp:lastModifiedBy>
  <cp:lastPrinted>2023-10-23T13:38:17Z</cp:lastPrinted>
  <dcterms:created xsi:type="dcterms:W3CDTF">1996-09-30T08:44:43Z</dcterms:created>
  <dcterms:modified xsi:type="dcterms:W3CDTF">2024-03-01T08:52:26Z</dcterms:modified>
</cp:coreProperties>
</file>