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xr:revisionPtr revIDLastSave="0" documentId="13_ncr:1_{7D8CD284-118C-4BB5-8533-95482EC52422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U+AT" sheetId="13" r:id="rId1"/>
    <sheet name="Jan" sheetId="1" r:id="rId2"/>
    <sheet name="Feb" sheetId="2" r:id="rId3"/>
    <sheet name="Mrz" sheetId="3" r:id="rId4"/>
    <sheet name="Apr" sheetId="4" r:id="rId5"/>
    <sheet name="Mai" sheetId="5" r:id="rId6"/>
    <sheet name="Juni" sheetId="6" r:id="rId7"/>
    <sheet name="Juli" sheetId="7" r:id="rId8"/>
    <sheet name="Aug" sheetId="8" r:id="rId9"/>
    <sheet name="Sep" sheetId="9" r:id="rId10"/>
    <sheet name="Okt" sheetId="10" r:id="rId11"/>
    <sheet name="Nov" sheetId="11" r:id="rId12"/>
    <sheet name="Dez" sheetId="12" r:id="rId13"/>
  </sheets>
  <definedNames>
    <definedName name="Bemerkg_bis15" localSheetId="4">Apr!#REF!</definedName>
    <definedName name="Bemerkg_bis15" localSheetId="8">Aug!#REF!</definedName>
    <definedName name="Bemerkg_bis15" localSheetId="12">Dez!#REF!</definedName>
    <definedName name="Bemerkg_bis15" localSheetId="1">Jan!$A$16:$P$16</definedName>
    <definedName name="Bemerkg_bis15" localSheetId="7">Juli!#REF!</definedName>
    <definedName name="Bemerkg_bis15" localSheetId="6">Juni!#REF!</definedName>
    <definedName name="Bemerkg_bis15" localSheetId="5">Mai!#REF!</definedName>
    <definedName name="Bemerkg_bis15" localSheetId="3">Mrz!#REF!</definedName>
    <definedName name="Bemerkg_bis15" localSheetId="11">Nov!#REF!</definedName>
    <definedName name="Bemerkg_bis15" localSheetId="10">Okt!#REF!</definedName>
    <definedName name="Bemerkg_bis15">Feb!$A$16:$P$16</definedName>
    <definedName name="Bemerkg_bis31" localSheetId="4">Apr!#REF!</definedName>
    <definedName name="Bemerkg_bis31" localSheetId="8">Aug!#REF!</definedName>
    <definedName name="Bemerkg_bis31" localSheetId="12">Dez!#REF!</definedName>
    <definedName name="Bemerkg_bis31" localSheetId="1">Jan!$A$48:$Q$48</definedName>
    <definedName name="Bemerkg_bis31" localSheetId="7">Juli!#REF!</definedName>
    <definedName name="Bemerkg_bis31" localSheetId="6">Juni!#REF!</definedName>
    <definedName name="Bemerkg_bis31" localSheetId="5">Mai!#REF!</definedName>
    <definedName name="Bemerkg_bis31" localSheetId="3">Mrz!#REF!</definedName>
    <definedName name="Bemerkg_bis31" localSheetId="11">Nov!#REF!</definedName>
    <definedName name="Bemerkg_bis31" localSheetId="10">Okt!#REF!</definedName>
    <definedName name="Bemerkg_bis31">Feb!$A$48:$Q$48</definedName>
    <definedName name="Datumbis15" localSheetId="4">Apr!#REF!</definedName>
    <definedName name="Datumbis15" localSheetId="8">Aug!#REF!</definedName>
    <definedName name="Datumbis15" localSheetId="12">Dez!#REF!</definedName>
    <definedName name="Datumbis15" localSheetId="2">Feb!$A$11:$P$11</definedName>
    <definedName name="Datumbis15" localSheetId="1">Jan!$A$11:$P$11</definedName>
    <definedName name="Datumbis15" localSheetId="7">Juli!#REF!</definedName>
    <definedName name="Datumbis15" localSheetId="6">Juni!#REF!</definedName>
    <definedName name="Datumbis15" localSheetId="5">Mai!#REF!</definedName>
    <definedName name="Datumbis15" localSheetId="3">Mrz!#REF!</definedName>
    <definedName name="Datumbis15" localSheetId="11">Nov!#REF!</definedName>
    <definedName name="Datumbis15" localSheetId="10">Okt!#REF!</definedName>
    <definedName name="Datumbis15">Feb!$A$11:$P$11</definedName>
    <definedName name="DatumBis31" localSheetId="4">Apr!#REF!</definedName>
    <definedName name="DatumBis31" localSheetId="8">Aug!#REF!</definedName>
    <definedName name="DatumBis31" localSheetId="12">Dez!#REF!</definedName>
    <definedName name="DatumBis31" localSheetId="1">Jan!$A$43:$Q$43</definedName>
    <definedName name="DatumBis31" localSheetId="7">Juli!#REF!</definedName>
    <definedName name="DatumBis31" localSheetId="6">Juni!#REF!</definedName>
    <definedName name="DatumBis31" localSheetId="5">Mai!#REF!</definedName>
    <definedName name="DatumBis31" localSheetId="3">Mrz!#REF!</definedName>
    <definedName name="DatumBis31" localSheetId="11">Nov!#REF!</definedName>
    <definedName name="DatumBis31" localSheetId="10">Okt!#REF!</definedName>
    <definedName name="DatumBis31">Feb!$A$43:$Q$43</definedName>
    <definedName name="ersterTag_imMonat" localSheetId="4">Apr!#REF!</definedName>
    <definedName name="ersterTag_imMonat" localSheetId="8">Aug!#REF!</definedName>
    <definedName name="ersterTag_imMonat" localSheetId="12">Dez!#REF!</definedName>
    <definedName name="ersterTag_imMonat" localSheetId="1">Jan!$B$5</definedName>
    <definedName name="ersterTag_imMonat" localSheetId="7">Juli!#REF!</definedName>
    <definedName name="ersterTag_imMonat" localSheetId="6">Juni!#REF!</definedName>
    <definedName name="ersterTag_imMonat" localSheetId="5">Mai!#REF!</definedName>
    <definedName name="ersterTag_imMonat" localSheetId="3">Mrz!#REF!</definedName>
    <definedName name="ersterTag_imMonat" localSheetId="11">Nov!#REF!</definedName>
    <definedName name="ersterTag_imMonat" localSheetId="10">Okt!#REF!</definedName>
    <definedName name="ersterTag_imMonat">Feb!$B$4</definedName>
    <definedName name="Ist" localSheetId="4">Apr!#REF!</definedName>
    <definedName name="Ist" localSheetId="8">Aug!#REF!</definedName>
    <definedName name="Ist" localSheetId="12">Dez!#REF!</definedName>
    <definedName name="Ist" localSheetId="1">Jan!#REF!</definedName>
    <definedName name="Ist" localSheetId="7">Juli!#REF!</definedName>
    <definedName name="Ist" localSheetId="6">Juni!#REF!</definedName>
    <definedName name="Ist" localSheetId="5">Mai!#REF!</definedName>
    <definedName name="Ist" localSheetId="3">Mrz!#REF!</definedName>
    <definedName name="Ist" localSheetId="11">Nov!#REF!</definedName>
    <definedName name="Ist" localSheetId="10">Okt!#REF!</definedName>
    <definedName name="Ist">Feb!$Q$68</definedName>
    <definedName name="max_amTag" localSheetId="4">Apr!#REF!</definedName>
    <definedName name="max_amTag" localSheetId="8">Aug!#REF!</definedName>
    <definedName name="max_amTag" localSheetId="12">Dez!#REF!</definedName>
    <definedName name="max_amTag" localSheetId="1">Jan!$I$2</definedName>
    <definedName name="max_amTag" localSheetId="7">Juli!#REF!</definedName>
    <definedName name="max_amTag" localSheetId="6">Juni!#REF!</definedName>
    <definedName name="max_amTag" localSheetId="5">Mai!#REF!</definedName>
    <definedName name="max_amTag" localSheetId="3">Mrz!#REF!</definedName>
    <definedName name="max_amTag" localSheetId="11">Nov!#REF!</definedName>
    <definedName name="max_amTag" localSheetId="10">Okt!#REF!</definedName>
    <definedName name="max_amTag">Feb!$I$2</definedName>
    <definedName name="max_amTag_MM" localSheetId="4">Apr!#REF!</definedName>
    <definedName name="max_amTag_MM" localSheetId="8">Aug!#REF!</definedName>
    <definedName name="max_amTag_MM" localSheetId="12">Dez!#REF!</definedName>
    <definedName name="max_amTag_MM" localSheetId="1">Jan!$C$10</definedName>
    <definedName name="max_amTag_MM" localSheetId="7">Juli!#REF!</definedName>
    <definedName name="max_amTag_MM" localSheetId="6">Juni!#REF!</definedName>
    <definedName name="max_amTag_MM" localSheetId="5">Mai!#REF!</definedName>
    <definedName name="max_amTag_MM" localSheetId="3">Mrz!#REF!</definedName>
    <definedName name="max_amTag_MM" localSheetId="11">Nov!#REF!</definedName>
    <definedName name="max_amTag_MM" localSheetId="10">Okt!#REF!</definedName>
    <definedName name="max_amTag_MM">Feb!#REF!</definedName>
    <definedName name="max_imMonat" localSheetId="4">Apr!#REF!</definedName>
    <definedName name="max_imMonat" localSheetId="8">Aug!#REF!</definedName>
    <definedName name="max_imMonat" localSheetId="12">Dez!#REF!</definedName>
    <definedName name="max_imMonat" localSheetId="1">Jan!$I$3</definedName>
    <definedName name="max_imMonat" localSheetId="7">Juli!#REF!</definedName>
    <definedName name="max_imMonat" localSheetId="6">Juni!#REF!</definedName>
    <definedName name="max_imMonat" localSheetId="5">Mai!#REF!</definedName>
    <definedName name="max_imMonat" localSheetId="3">Mrz!#REF!</definedName>
    <definedName name="max_imMonat" localSheetId="11">Nov!#REF!</definedName>
    <definedName name="max_imMonat" localSheetId="10">Okt!#REF!</definedName>
    <definedName name="max_imMonat">Feb!$I$3</definedName>
    <definedName name="max_imMonat_MM" localSheetId="4">Apr!#REF!</definedName>
    <definedName name="max_imMonat_MM" localSheetId="8">Aug!#REF!</definedName>
    <definedName name="max_imMonat_MM" localSheetId="12">Dez!#REF!</definedName>
    <definedName name="max_imMonat_MM" localSheetId="1">Jan!$O$9</definedName>
    <definedName name="max_imMonat_MM" localSheetId="7">Juli!#REF!</definedName>
    <definedName name="max_imMonat_MM" localSheetId="6">Juni!#REF!</definedName>
    <definedName name="max_imMonat_MM" localSheetId="5">Mai!#REF!</definedName>
    <definedName name="max_imMonat_MM" localSheetId="3">Mrz!#REF!</definedName>
    <definedName name="max_imMonat_MM" localSheetId="11">Nov!#REF!</definedName>
    <definedName name="max_imMonat_MM" localSheetId="10">Okt!#REF!</definedName>
    <definedName name="max_imMonat_MM">Feb!#REF!</definedName>
    <definedName name="neuesSaldo" localSheetId="4">Apr!#REF!</definedName>
    <definedName name="neuesSaldo" localSheetId="8">Aug!#REF!</definedName>
    <definedName name="neuesSaldo" localSheetId="12">Dez!#REF!</definedName>
    <definedName name="neuesSaldo" localSheetId="1">Jan!#REF!</definedName>
    <definedName name="neuesSaldo" localSheetId="7">Juli!#REF!</definedName>
    <definedName name="neuesSaldo" localSheetId="6">Juni!#REF!</definedName>
    <definedName name="neuesSaldo" localSheetId="5">Mai!#REF!</definedName>
    <definedName name="neuesSaldo" localSheetId="3">Mrz!#REF!</definedName>
    <definedName name="neuesSaldo" localSheetId="11">Nov!#REF!</definedName>
    <definedName name="neuesSaldo" localSheetId="10">Okt!#REF!</definedName>
    <definedName name="neuesSaldo">Feb!$Q$69</definedName>
    <definedName name="nnn">Sep!#REF!</definedName>
    <definedName name="Saldo_Vormonat" localSheetId="4">Apr!#REF!</definedName>
    <definedName name="Saldo_Vormonat" localSheetId="8">Aug!#REF!</definedName>
    <definedName name="Saldo_Vormonat" localSheetId="12">Dez!#REF!</definedName>
    <definedName name="Saldo_Vormonat" localSheetId="1">Jan!$I$10</definedName>
    <definedName name="Saldo_Vormonat" localSheetId="7">Juli!#REF!</definedName>
    <definedName name="Saldo_Vormonat" localSheetId="6">Juni!#REF!</definedName>
    <definedName name="Saldo_Vormonat" localSheetId="5">Mai!#REF!</definedName>
    <definedName name="Saldo_Vormonat" localSheetId="3">Mrz!#REF!</definedName>
    <definedName name="Saldo_Vormonat" localSheetId="11">Nov!#REF!</definedName>
    <definedName name="Saldo_Vormonat" localSheetId="10">Okt!#REF!</definedName>
    <definedName name="Saldo_Vormonat">Feb!#REF!</definedName>
    <definedName name="SaldoVorm">Sep!#REF!</definedName>
    <definedName name="Soll_amTag" localSheetId="4">Apr!#REF!</definedName>
    <definedName name="Soll_amTag" localSheetId="8">Aug!#REF!</definedName>
    <definedName name="Soll_amTag" localSheetId="12">Dez!#REF!</definedName>
    <definedName name="Soll_amTag" localSheetId="1">Jan!$I$1</definedName>
    <definedName name="Soll_amTag" localSheetId="7">Juli!#REF!</definedName>
    <definedName name="Soll_amTag" localSheetId="6">Juni!#REF!</definedName>
    <definedName name="Soll_amTag" localSheetId="5">Mai!#REF!</definedName>
    <definedName name="Soll_amTag" localSheetId="3">Mrz!#REF!</definedName>
    <definedName name="Soll_amTag" localSheetId="11">Nov!#REF!</definedName>
    <definedName name="Soll_amTag" localSheetId="10">Okt!#REF!</definedName>
    <definedName name="Soll_amTag">Feb!$I$1</definedName>
    <definedName name="Soll_bis15" localSheetId="4">Apr!#REF!</definedName>
    <definedName name="Soll_bis15" localSheetId="8">Aug!#REF!</definedName>
    <definedName name="Soll_bis15" localSheetId="12">Dez!#REF!</definedName>
    <definedName name="Soll_bis15" localSheetId="1">Jan!$A$19:$P$19</definedName>
    <definedName name="Soll_bis15" localSheetId="7">Juli!#REF!</definedName>
    <definedName name="Soll_bis15" localSheetId="6">Juni!#REF!</definedName>
    <definedName name="Soll_bis15" localSheetId="5">Mai!#REF!</definedName>
    <definedName name="Soll_bis15" localSheetId="3">Mrz!#REF!</definedName>
    <definedName name="Soll_bis15" localSheetId="11">Nov!#REF!</definedName>
    <definedName name="Soll_bis15" localSheetId="10">Okt!#REF!</definedName>
    <definedName name="Soll_bis15">Feb!$A$19:$P$19</definedName>
    <definedName name="Soll_bis31" localSheetId="4">Apr!#REF!</definedName>
    <definedName name="Soll_bis31" localSheetId="8">Aug!#REF!</definedName>
    <definedName name="Soll_bis31" localSheetId="12">Dez!#REF!</definedName>
    <definedName name="Soll_bis31" localSheetId="1">Jan!$A$51:$Q$51</definedName>
    <definedName name="Soll_bis31" localSheetId="7">Juli!#REF!</definedName>
    <definedName name="Soll_bis31" localSheetId="6">Juni!#REF!</definedName>
    <definedName name="Soll_bis31" localSheetId="5">Mai!#REF!</definedName>
    <definedName name="Soll_bis31" localSheetId="3">Mrz!#REF!</definedName>
    <definedName name="Soll_bis31" localSheetId="11">Nov!#REF!</definedName>
    <definedName name="Soll_bis31" localSheetId="10">Okt!#REF!</definedName>
    <definedName name="Soll_bis31">Feb!$A$51:$Q$51</definedName>
    <definedName name="Soll_im_Monat" localSheetId="4">Apr!#REF!</definedName>
    <definedName name="Soll_im_Monat" localSheetId="8">Aug!#REF!</definedName>
    <definedName name="Soll_im_Monat" localSheetId="12">Dez!#REF!</definedName>
    <definedName name="Soll_im_Monat" localSheetId="1">Jan!#REF!</definedName>
    <definedName name="Soll_im_Monat" localSheetId="7">Juli!#REF!</definedName>
    <definedName name="Soll_im_Monat" localSheetId="6">Juni!#REF!</definedName>
    <definedName name="Soll_im_Monat" localSheetId="5">Mai!#REF!</definedName>
    <definedName name="Soll_im_Monat" localSheetId="3">Mrz!#REF!</definedName>
    <definedName name="Soll_im_Monat" localSheetId="11">Nov!#REF!</definedName>
    <definedName name="Soll_im_Monat" localSheetId="10">Okt!#REF!</definedName>
    <definedName name="Soll_im_Monat">Feb!$Q$61</definedName>
    <definedName name="Soll_imMonat_HHMM" localSheetId="4">Apr!#REF!</definedName>
    <definedName name="Soll_imMonat_HHMM" localSheetId="8">Aug!#REF!</definedName>
    <definedName name="Soll_imMonat_HHMM" localSheetId="12">Dez!#REF!</definedName>
    <definedName name="Soll_imMonat_HHMM" localSheetId="1">Jan!$P$4</definedName>
    <definedName name="Soll_imMonat_HHMM" localSheetId="7">Juli!#REF!</definedName>
    <definedName name="Soll_imMonat_HHMM" localSheetId="6">Juni!#REF!</definedName>
    <definedName name="Soll_imMonat_HHMM" localSheetId="5">Mai!#REF!</definedName>
    <definedName name="Soll_imMonat_HHMM" localSheetId="3">Mrz!#REF!</definedName>
    <definedName name="Soll_imMonat_HHMM" localSheetId="11">Nov!#REF!</definedName>
    <definedName name="Soll_imMonat_HHMM" localSheetId="10">Okt!#REF!</definedName>
    <definedName name="Soll_imMonat_HHMM">Feb!$P$4</definedName>
    <definedName name="Summe_Ist" localSheetId="4">Apr!#REF!</definedName>
    <definedName name="Summe_Ist" localSheetId="8">Aug!#REF!</definedName>
    <definedName name="Summe_Ist" localSheetId="12">Dez!#REF!</definedName>
    <definedName name="Summe_Ist" localSheetId="1">Jan!$K$9</definedName>
    <definedName name="Summe_Ist" localSheetId="7">Juli!#REF!</definedName>
    <definedName name="Summe_Ist" localSheetId="6">Juni!#REF!</definedName>
    <definedName name="Summe_Ist" localSheetId="5">Mai!#REF!</definedName>
    <definedName name="Summe_Ist" localSheetId="3">Mrz!#REF!</definedName>
    <definedName name="Summe_Ist" localSheetId="11">Nov!#REF!</definedName>
    <definedName name="Summe_Ist" localSheetId="10">Okt!#REF!</definedName>
    <definedName name="Summe_Ist">Feb!#REF!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3" l="1"/>
  <c r="M9" i="1"/>
  <c r="B21" i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B53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N9" i="1" s="1"/>
  <c r="E11" i="13" s="1"/>
  <c r="F11" i="13"/>
  <c r="M10" i="1" s="1"/>
  <c r="B22" i="1" s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B54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N10" i="1" s="1"/>
  <c r="H11" i="13" s="1"/>
  <c r="B5" i="2"/>
  <c r="B5" i="3" s="1"/>
  <c r="B5" i="4" s="1"/>
  <c r="I1" i="2"/>
  <c r="I1" i="3"/>
  <c r="I1" i="4"/>
  <c r="C9" i="4" s="1"/>
  <c r="E9" i="4" s="1"/>
  <c r="E10" i="4" s="1"/>
  <c r="L3" i="2"/>
  <c r="M1" i="2"/>
  <c r="M1" i="3" s="1"/>
  <c r="Q57" i="3"/>
  <c r="L1" i="2"/>
  <c r="Q55" i="3"/>
  <c r="L2" i="2"/>
  <c r="L2" i="3"/>
  <c r="D9" i="3"/>
  <c r="Q60" i="3"/>
  <c r="H10" i="3"/>
  <c r="H9" i="3"/>
  <c r="I2" i="2"/>
  <c r="I2" i="3"/>
  <c r="C10" i="3"/>
  <c r="P57" i="3"/>
  <c r="P55" i="3"/>
  <c r="P60" i="3"/>
  <c r="O57" i="3"/>
  <c r="O55" i="3"/>
  <c r="O60" i="3"/>
  <c r="N57" i="3"/>
  <c r="N55" i="3"/>
  <c r="N60" i="3"/>
  <c r="M57" i="3"/>
  <c r="M55" i="3"/>
  <c r="M60" i="3"/>
  <c r="L57" i="3"/>
  <c r="L55" i="3"/>
  <c r="L60" i="3"/>
  <c r="K57" i="3"/>
  <c r="K55" i="3"/>
  <c r="K60" i="3"/>
  <c r="J57" i="3"/>
  <c r="J55" i="3"/>
  <c r="J60" i="3"/>
  <c r="I57" i="3"/>
  <c r="I55" i="3"/>
  <c r="I60" i="3"/>
  <c r="H57" i="3"/>
  <c r="H55" i="3"/>
  <c r="H60" i="3"/>
  <c r="G57" i="3"/>
  <c r="G55" i="3"/>
  <c r="G60" i="3"/>
  <c r="F57" i="3"/>
  <c r="F55" i="3"/>
  <c r="F60" i="3"/>
  <c r="E57" i="3"/>
  <c r="E55" i="3"/>
  <c r="E60" i="3"/>
  <c r="D57" i="3"/>
  <c r="D55" i="3"/>
  <c r="D60" i="3"/>
  <c r="C57" i="3"/>
  <c r="C55" i="3"/>
  <c r="C60" i="3"/>
  <c r="B57" i="3"/>
  <c r="B55" i="3"/>
  <c r="B60" i="3"/>
  <c r="P25" i="3"/>
  <c r="P23" i="3"/>
  <c r="P28" i="3"/>
  <c r="O25" i="3"/>
  <c r="O23" i="3"/>
  <c r="O28" i="3"/>
  <c r="N25" i="3"/>
  <c r="N23" i="3"/>
  <c r="N28" i="3"/>
  <c r="M25" i="3"/>
  <c r="M23" i="3"/>
  <c r="M28" i="3"/>
  <c r="L25" i="3"/>
  <c r="L23" i="3"/>
  <c r="L28" i="3"/>
  <c r="K25" i="3"/>
  <c r="K23" i="3"/>
  <c r="K28" i="3"/>
  <c r="J25" i="3"/>
  <c r="J23" i="3"/>
  <c r="J28" i="3"/>
  <c r="I25" i="3"/>
  <c r="I23" i="3"/>
  <c r="I28" i="3"/>
  <c r="H25" i="3"/>
  <c r="H23" i="3"/>
  <c r="H28" i="3"/>
  <c r="G25" i="3"/>
  <c r="G23" i="3"/>
  <c r="G28" i="3"/>
  <c r="F25" i="3"/>
  <c r="F23" i="3"/>
  <c r="F28" i="3"/>
  <c r="E25" i="3"/>
  <c r="E23" i="3"/>
  <c r="E28" i="3"/>
  <c r="D25" i="3"/>
  <c r="D23" i="3"/>
  <c r="D28" i="3"/>
  <c r="C25" i="3"/>
  <c r="C23" i="3"/>
  <c r="C28" i="3"/>
  <c r="B25" i="3"/>
  <c r="B23" i="3"/>
  <c r="B28" i="3"/>
  <c r="B9" i="2"/>
  <c r="J10" i="2"/>
  <c r="Q57" i="2"/>
  <c r="Q55" i="2"/>
  <c r="D9" i="2"/>
  <c r="Q60" i="2"/>
  <c r="H10" i="2"/>
  <c r="H9" i="2"/>
  <c r="C10" i="2"/>
  <c r="P57" i="2"/>
  <c r="P55" i="2"/>
  <c r="P56" i="2" s="1"/>
  <c r="P60" i="2"/>
  <c r="O57" i="2"/>
  <c r="O58" i="2" s="1"/>
  <c r="O55" i="2"/>
  <c r="O60" i="2"/>
  <c r="N57" i="2"/>
  <c r="N55" i="2"/>
  <c r="N56" i="2" s="1"/>
  <c r="N60" i="2"/>
  <c r="M57" i="2"/>
  <c r="M58" i="2" s="1"/>
  <c r="M55" i="2"/>
  <c r="M60" i="2"/>
  <c r="L57" i="2"/>
  <c r="L55" i="2"/>
  <c r="L56" i="2" s="1"/>
  <c r="L60" i="2"/>
  <c r="K57" i="2"/>
  <c r="K55" i="2"/>
  <c r="K60" i="2"/>
  <c r="J57" i="2"/>
  <c r="J55" i="2"/>
  <c r="J56" i="2" s="1"/>
  <c r="J60" i="2"/>
  <c r="I57" i="2"/>
  <c r="I55" i="2"/>
  <c r="I60" i="2"/>
  <c r="H57" i="2"/>
  <c r="H58" i="2"/>
  <c r="H63" i="2" s="1"/>
  <c r="H64" i="2" s="1"/>
  <c r="H65" i="2" s="1"/>
  <c r="H55" i="2"/>
  <c r="H60" i="2"/>
  <c r="G57" i="2"/>
  <c r="G55" i="2"/>
  <c r="G60" i="2"/>
  <c r="F57" i="2"/>
  <c r="F58" i="2" s="1"/>
  <c r="F55" i="2"/>
  <c r="F60" i="2"/>
  <c r="E57" i="2"/>
  <c r="E55" i="2"/>
  <c r="E60" i="2"/>
  <c r="D57" i="2"/>
  <c r="D58" i="2" s="1"/>
  <c r="D55" i="2"/>
  <c r="D60" i="2"/>
  <c r="C57" i="2"/>
  <c r="C55" i="2"/>
  <c r="C60" i="2"/>
  <c r="B57" i="2"/>
  <c r="B58" i="2" s="1"/>
  <c r="B63" i="2" s="1"/>
  <c r="B64" i="2" s="1"/>
  <c r="B65" i="2" s="1"/>
  <c r="B55" i="2"/>
  <c r="B60" i="2"/>
  <c r="P25" i="2"/>
  <c r="P23" i="2"/>
  <c r="P28" i="2"/>
  <c r="O25" i="2"/>
  <c r="O26" i="2" s="1"/>
  <c r="O23" i="2"/>
  <c r="O28" i="2"/>
  <c r="N25" i="2"/>
  <c r="N23" i="2"/>
  <c r="N28" i="2"/>
  <c r="M25" i="2"/>
  <c r="M26" i="2" s="1"/>
  <c r="M23" i="2"/>
  <c r="M28" i="2"/>
  <c r="L25" i="2"/>
  <c r="L23" i="2"/>
  <c r="L28" i="2"/>
  <c r="K25" i="2"/>
  <c r="K26" i="2" s="1"/>
  <c r="K31" i="2" s="1"/>
  <c r="K32" i="2" s="1"/>
  <c r="K33" i="2" s="1"/>
  <c r="K34" i="2" s="1"/>
  <c r="K23" i="2"/>
  <c r="K28" i="2"/>
  <c r="J25" i="2"/>
  <c r="J23" i="2"/>
  <c r="J28" i="2"/>
  <c r="I25" i="2"/>
  <c r="I26" i="2" s="1"/>
  <c r="I23" i="2"/>
  <c r="I28" i="2"/>
  <c r="H25" i="2"/>
  <c r="H23" i="2"/>
  <c r="H28" i="2"/>
  <c r="G25" i="2"/>
  <c r="G26" i="2" s="1"/>
  <c r="G31" i="2" s="1"/>
  <c r="G32" i="2" s="1"/>
  <c r="G33" i="2" s="1"/>
  <c r="G34" i="2" s="1"/>
  <c r="G23" i="2"/>
  <c r="G28" i="2"/>
  <c r="F25" i="2"/>
  <c r="F23" i="2"/>
  <c r="F28" i="2"/>
  <c r="E25" i="2"/>
  <c r="E26" i="2" s="1"/>
  <c r="E31" i="2" s="1"/>
  <c r="E23" i="2"/>
  <c r="E28" i="2"/>
  <c r="D25" i="2"/>
  <c r="D26" i="2" s="1"/>
  <c r="D23" i="2"/>
  <c r="D28" i="2"/>
  <c r="C25" i="2"/>
  <c r="C26" i="2" s="1"/>
  <c r="C23" i="2"/>
  <c r="C28" i="2"/>
  <c r="B25" i="2"/>
  <c r="B23" i="2"/>
  <c r="B28" i="2"/>
  <c r="B9" i="1"/>
  <c r="Q60" i="1"/>
  <c r="D10" i="1"/>
  <c r="Q57" i="1"/>
  <c r="J10" i="1"/>
  <c r="Q55" i="1"/>
  <c r="J9" i="1"/>
  <c r="D9" i="1"/>
  <c r="H10" i="1"/>
  <c r="H9" i="1"/>
  <c r="C10" i="1"/>
  <c r="P60" i="1"/>
  <c r="P57" i="1"/>
  <c r="P58" i="1" s="1"/>
  <c r="P55" i="1"/>
  <c r="O60" i="1"/>
  <c r="O57" i="1"/>
  <c r="O58" i="1" s="1"/>
  <c r="O55" i="1"/>
  <c r="N60" i="1"/>
  <c r="N57" i="1"/>
  <c r="N55" i="1"/>
  <c r="M60" i="1"/>
  <c r="M57" i="1"/>
  <c r="M55" i="1"/>
  <c r="L60" i="1"/>
  <c r="L57" i="1"/>
  <c r="L58" i="1" s="1"/>
  <c r="L55" i="1"/>
  <c r="K60" i="1"/>
  <c r="K57" i="1"/>
  <c r="K58" i="1"/>
  <c r="K55" i="1"/>
  <c r="J60" i="1"/>
  <c r="J57" i="1"/>
  <c r="J58" i="1"/>
  <c r="J55" i="1"/>
  <c r="I60" i="1"/>
  <c r="I57" i="1"/>
  <c r="I58" i="1"/>
  <c r="I55" i="1"/>
  <c r="H60" i="1"/>
  <c r="H57" i="1"/>
  <c r="H55" i="1"/>
  <c r="G60" i="1"/>
  <c r="G57" i="1"/>
  <c r="G55" i="1"/>
  <c r="F60" i="1"/>
  <c r="F57" i="1"/>
  <c r="F58" i="1" s="1"/>
  <c r="F55" i="1"/>
  <c r="E60" i="1"/>
  <c r="E57" i="1"/>
  <c r="E58" i="1" s="1"/>
  <c r="E55" i="1"/>
  <c r="D60" i="1"/>
  <c r="D57" i="1"/>
  <c r="D58" i="1" s="1"/>
  <c r="D55" i="1"/>
  <c r="C60" i="1"/>
  <c r="C57" i="1"/>
  <c r="C58" i="1"/>
  <c r="C55" i="1"/>
  <c r="B60" i="1"/>
  <c r="B57" i="1"/>
  <c r="B58" i="1"/>
  <c r="B55" i="1"/>
  <c r="P28" i="1"/>
  <c r="P25" i="1"/>
  <c r="P26" i="1"/>
  <c r="P23" i="1"/>
  <c r="O28" i="1"/>
  <c r="O25" i="1"/>
  <c r="O26" i="1"/>
  <c r="O23" i="1"/>
  <c r="N28" i="1"/>
  <c r="N25" i="1"/>
  <c r="N26" i="1" s="1"/>
  <c r="N23" i="1"/>
  <c r="M28" i="1"/>
  <c r="M25" i="1"/>
  <c r="M26" i="1"/>
  <c r="M23" i="1"/>
  <c r="L28" i="1"/>
  <c r="L25" i="1"/>
  <c r="L26" i="1"/>
  <c r="L23" i="1"/>
  <c r="K28" i="1"/>
  <c r="K25" i="1"/>
  <c r="K26" i="1"/>
  <c r="K23" i="1"/>
  <c r="J28" i="1"/>
  <c r="J25" i="1"/>
  <c r="J26" i="1" s="1"/>
  <c r="J23" i="1"/>
  <c r="I28" i="1"/>
  <c r="I25" i="1"/>
  <c r="I26" i="1" s="1"/>
  <c r="I23" i="1"/>
  <c r="H28" i="1"/>
  <c r="H25" i="1"/>
  <c r="H26" i="1" s="1"/>
  <c r="H23" i="1"/>
  <c r="G28" i="1"/>
  <c r="G25" i="1"/>
  <c r="G26" i="1" s="1"/>
  <c r="G23" i="1"/>
  <c r="F28" i="1"/>
  <c r="F25" i="1"/>
  <c r="F26" i="1"/>
  <c r="F23" i="1"/>
  <c r="E28" i="1"/>
  <c r="E25" i="1"/>
  <c r="E26" i="1"/>
  <c r="E23" i="1"/>
  <c r="D28" i="1"/>
  <c r="D25" i="1"/>
  <c r="D26" i="1"/>
  <c r="D23" i="1"/>
  <c r="D24" i="1" s="1"/>
  <c r="D31" i="1" s="1"/>
  <c r="D32" i="1" s="1"/>
  <c r="D33" i="1" s="1"/>
  <c r="D34" i="1" s="1"/>
  <c r="C28" i="1"/>
  <c r="C25" i="1"/>
  <c r="C23" i="1"/>
  <c r="B28" i="1"/>
  <c r="B25" i="1"/>
  <c r="B26" i="1" s="1"/>
  <c r="B23" i="1"/>
  <c r="O9" i="1"/>
  <c r="I3" i="2"/>
  <c r="Q57" i="4"/>
  <c r="Q55" i="4"/>
  <c r="H10" i="4"/>
  <c r="H9" i="4"/>
  <c r="L2" i="4"/>
  <c r="Q60" i="4"/>
  <c r="I2" i="4"/>
  <c r="C10" i="4"/>
  <c r="R68" i="4" s="1"/>
  <c r="P57" i="4"/>
  <c r="P55" i="4"/>
  <c r="P60" i="4"/>
  <c r="O57" i="4"/>
  <c r="O55" i="4"/>
  <c r="O60" i="4"/>
  <c r="N57" i="4"/>
  <c r="N55" i="4"/>
  <c r="N60" i="4"/>
  <c r="M57" i="4"/>
  <c r="M55" i="4"/>
  <c r="M60" i="4"/>
  <c r="L57" i="4"/>
  <c r="L55" i="4"/>
  <c r="L60" i="4"/>
  <c r="K57" i="4"/>
  <c r="K55" i="4"/>
  <c r="K60" i="4"/>
  <c r="J57" i="4"/>
  <c r="J55" i="4"/>
  <c r="J60" i="4"/>
  <c r="I57" i="4"/>
  <c r="I55" i="4"/>
  <c r="I60" i="4"/>
  <c r="H57" i="4"/>
  <c r="H55" i="4"/>
  <c r="H60" i="4"/>
  <c r="G57" i="4"/>
  <c r="G55" i="4"/>
  <c r="G60" i="4"/>
  <c r="F57" i="4"/>
  <c r="F55" i="4"/>
  <c r="F60" i="4"/>
  <c r="E57" i="4"/>
  <c r="E55" i="4"/>
  <c r="E60" i="4"/>
  <c r="D57" i="4"/>
  <c r="D55" i="4"/>
  <c r="D60" i="4"/>
  <c r="C57" i="4"/>
  <c r="C55" i="4"/>
  <c r="C60" i="4"/>
  <c r="B57" i="4"/>
  <c r="B55" i="4"/>
  <c r="B60" i="4"/>
  <c r="P25" i="4"/>
  <c r="P23" i="4"/>
  <c r="P28" i="4"/>
  <c r="O25" i="4"/>
  <c r="O23" i="4"/>
  <c r="O28" i="4"/>
  <c r="N25" i="4"/>
  <c r="N23" i="4"/>
  <c r="N28" i="4"/>
  <c r="M25" i="4"/>
  <c r="M23" i="4"/>
  <c r="M28" i="4"/>
  <c r="L25" i="4"/>
  <c r="L23" i="4"/>
  <c r="L28" i="4"/>
  <c r="K25" i="4"/>
  <c r="K23" i="4"/>
  <c r="K28" i="4"/>
  <c r="J25" i="4"/>
  <c r="J23" i="4"/>
  <c r="J28" i="4"/>
  <c r="I25" i="4"/>
  <c r="I23" i="4"/>
  <c r="I28" i="4"/>
  <c r="H25" i="4"/>
  <c r="H23" i="4"/>
  <c r="H28" i="4"/>
  <c r="G25" i="4"/>
  <c r="G23" i="4"/>
  <c r="G28" i="4"/>
  <c r="F25" i="4"/>
  <c r="F23" i="4"/>
  <c r="F28" i="4"/>
  <c r="E25" i="4"/>
  <c r="E23" i="4"/>
  <c r="E28" i="4"/>
  <c r="D25" i="4"/>
  <c r="D23" i="4"/>
  <c r="D28" i="4"/>
  <c r="C25" i="4"/>
  <c r="C23" i="4"/>
  <c r="C28" i="4"/>
  <c r="B25" i="4"/>
  <c r="B23" i="4"/>
  <c r="B28" i="4"/>
  <c r="R63" i="4"/>
  <c r="R67" i="4"/>
  <c r="R74" i="4"/>
  <c r="B3" i="2"/>
  <c r="B3" i="3"/>
  <c r="B3" i="4" s="1"/>
  <c r="B3" i="5" s="1"/>
  <c r="B2" i="2"/>
  <c r="B2" i="3" s="1"/>
  <c r="B2" i="4"/>
  <c r="B2" i="5" s="1"/>
  <c r="B2" i="6" s="1"/>
  <c r="B2" i="7" s="1"/>
  <c r="B2" i="8" s="1"/>
  <c r="B2" i="9" s="1"/>
  <c r="B2" i="10" s="1"/>
  <c r="B2" i="11" s="1"/>
  <c r="B2" i="12" s="1"/>
  <c r="I1" i="5"/>
  <c r="I1" i="8"/>
  <c r="C9" i="8" s="1"/>
  <c r="E9" i="8" s="1"/>
  <c r="E10" i="8" s="1"/>
  <c r="Q57" i="7"/>
  <c r="Q55" i="7"/>
  <c r="Q60" i="7"/>
  <c r="H10" i="7"/>
  <c r="H9" i="7"/>
  <c r="I2" i="5"/>
  <c r="P57" i="7"/>
  <c r="P55" i="7"/>
  <c r="P60" i="7"/>
  <c r="O57" i="7"/>
  <c r="O55" i="7"/>
  <c r="O60" i="7"/>
  <c r="N57" i="7"/>
  <c r="N55" i="7"/>
  <c r="N60" i="7"/>
  <c r="M57" i="7"/>
  <c r="M55" i="7"/>
  <c r="M60" i="7"/>
  <c r="L57" i="7"/>
  <c r="L55" i="7"/>
  <c r="L60" i="7"/>
  <c r="K57" i="7"/>
  <c r="K55" i="7"/>
  <c r="K60" i="7"/>
  <c r="J57" i="7"/>
  <c r="J55" i="7"/>
  <c r="J60" i="7"/>
  <c r="I57" i="7"/>
  <c r="I55" i="7"/>
  <c r="I60" i="7"/>
  <c r="H57" i="7"/>
  <c r="H55" i="7"/>
  <c r="H60" i="7"/>
  <c r="G57" i="7"/>
  <c r="G55" i="7"/>
  <c r="G60" i="7"/>
  <c r="F57" i="7"/>
  <c r="F55" i="7"/>
  <c r="F60" i="7"/>
  <c r="E57" i="7"/>
  <c r="E55" i="7"/>
  <c r="E60" i="7"/>
  <c r="D57" i="7"/>
  <c r="D55" i="7"/>
  <c r="D60" i="7"/>
  <c r="C57" i="7"/>
  <c r="C55" i="7"/>
  <c r="C60" i="7"/>
  <c r="B57" i="7"/>
  <c r="B55" i="7"/>
  <c r="B60" i="7"/>
  <c r="P25" i="7"/>
  <c r="P23" i="7"/>
  <c r="P28" i="7"/>
  <c r="O25" i="7"/>
  <c r="O23" i="7"/>
  <c r="O28" i="7"/>
  <c r="N25" i="7"/>
  <c r="N23" i="7"/>
  <c r="N28" i="7"/>
  <c r="M25" i="7"/>
  <c r="M23" i="7"/>
  <c r="M28" i="7"/>
  <c r="L25" i="7"/>
  <c r="L23" i="7"/>
  <c r="L28" i="7"/>
  <c r="K25" i="7"/>
  <c r="K23" i="7"/>
  <c r="K28" i="7"/>
  <c r="J25" i="7"/>
  <c r="J23" i="7"/>
  <c r="J28" i="7"/>
  <c r="I25" i="7"/>
  <c r="I23" i="7"/>
  <c r="I28" i="7"/>
  <c r="H25" i="7"/>
  <c r="H23" i="7"/>
  <c r="H28" i="7"/>
  <c r="G25" i="7"/>
  <c r="G23" i="7"/>
  <c r="G28" i="7"/>
  <c r="F25" i="7"/>
  <c r="F23" i="7"/>
  <c r="F28" i="7"/>
  <c r="E25" i="7"/>
  <c r="E23" i="7"/>
  <c r="E28" i="7"/>
  <c r="D25" i="7"/>
  <c r="D23" i="7"/>
  <c r="D28" i="7"/>
  <c r="C25" i="7"/>
  <c r="C23" i="7"/>
  <c r="C28" i="7"/>
  <c r="B25" i="7"/>
  <c r="B23" i="7"/>
  <c r="B28" i="7"/>
  <c r="Q57" i="6"/>
  <c r="Q55" i="6"/>
  <c r="Q60" i="6"/>
  <c r="H10" i="6"/>
  <c r="H9" i="6"/>
  <c r="P57" i="6"/>
  <c r="P55" i="6"/>
  <c r="P60" i="6"/>
  <c r="O57" i="6"/>
  <c r="O55" i="6"/>
  <c r="O60" i="6"/>
  <c r="N57" i="6"/>
  <c r="N55" i="6"/>
  <c r="N60" i="6"/>
  <c r="M57" i="6"/>
  <c r="M55" i="6"/>
  <c r="M60" i="6"/>
  <c r="L57" i="6"/>
  <c r="L55" i="6"/>
  <c r="L60" i="6"/>
  <c r="K57" i="6"/>
  <c r="K55" i="6"/>
  <c r="K60" i="6"/>
  <c r="J57" i="6"/>
  <c r="J55" i="6"/>
  <c r="J60" i="6"/>
  <c r="I57" i="6"/>
  <c r="I55" i="6"/>
  <c r="I60" i="6"/>
  <c r="H57" i="6"/>
  <c r="H55" i="6"/>
  <c r="H60" i="6"/>
  <c r="G57" i="6"/>
  <c r="G55" i="6"/>
  <c r="G60" i="6"/>
  <c r="F57" i="6"/>
  <c r="F55" i="6"/>
  <c r="F60" i="6"/>
  <c r="E57" i="6"/>
  <c r="E55" i="6"/>
  <c r="E60" i="6"/>
  <c r="D57" i="6"/>
  <c r="D55" i="6"/>
  <c r="D60" i="6"/>
  <c r="C57" i="6"/>
  <c r="C55" i="6"/>
  <c r="C60" i="6"/>
  <c r="B57" i="6"/>
  <c r="B55" i="6"/>
  <c r="B60" i="6"/>
  <c r="P25" i="6"/>
  <c r="P23" i="6"/>
  <c r="P28" i="6"/>
  <c r="O25" i="6"/>
  <c r="O23" i="6"/>
  <c r="O28" i="6"/>
  <c r="N25" i="6"/>
  <c r="N23" i="6"/>
  <c r="N28" i="6"/>
  <c r="M25" i="6"/>
  <c r="M23" i="6"/>
  <c r="M28" i="6"/>
  <c r="L25" i="6"/>
  <c r="L23" i="6"/>
  <c r="L28" i="6"/>
  <c r="K25" i="6"/>
  <c r="K23" i="6"/>
  <c r="K28" i="6"/>
  <c r="J25" i="6"/>
  <c r="J23" i="6"/>
  <c r="J28" i="6"/>
  <c r="I25" i="6"/>
  <c r="I23" i="6"/>
  <c r="I28" i="6"/>
  <c r="H25" i="6"/>
  <c r="H23" i="6"/>
  <c r="H28" i="6"/>
  <c r="G25" i="6"/>
  <c r="G23" i="6"/>
  <c r="G28" i="6"/>
  <c r="F25" i="6"/>
  <c r="F23" i="6"/>
  <c r="F28" i="6"/>
  <c r="E25" i="6"/>
  <c r="E23" i="6"/>
  <c r="E28" i="6"/>
  <c r="D25" i="6"/>
  <c r="D23" i="6"/>
  <c r="D28" i="6"/>
  <c r="C25" i="6"/>
  <c r="C23" i="6"/>
  <c r="C28" i="6"/>
  <c r="B25" i="6"/>
  <c r="B23" i="6"/>
  <c r="B28" i="6"/>
  <c r="Q57" i="5"/>
  <c r="Q55" i="5"/>
  <c r="Q60" i="5"/>
  <c r="H10" i="5"/>
  <c r="H9" i="5"/>
  <c r="P57" i="5"/>
  <c r="P55" i="5"/>
  <c r="P60" i="5"/>
  <c r="O57" i="5"/>
  <c r="O55" i="5"/>
  <c r="O60" i="5"/>
  <c r="N57" i="5"/>
  <c r="N55" i="5"/>
  <c r="N60" i="5"/>
  <c r="M57" i="5"/>
  <c r="M55" i="5"/>
  <c r="M60" i="5"/>
  <c r="L57" i="5"/>
  <c r="L55" i="5"/>
  <c r="L60" i="5"/>
  <c r="K57" i="5"/>
  <c r="K55" i="5"/>
  <c r="K60" i="5"/>
  <c r="J57" i="5"/>
  <c r="J55" i="5"/>
  <c r="J60" i="5"/>
  <c r="I57" i="5"/>
  <c r="I55" i="5"/>
  <c r="I60" i="5"/>
  <c r="H57" i="5"/>
  <c r="H55" i="5"/>
  <c r="H60" i="5"/>
  <c r="G57" i="5"/>
  <c r="G55" i="5"/>
  <c r="G60" i="5"/>
  <c r="F57" i="5"/>
  <c r="F55" i="5"/>
  <c r="F60" i="5"/>
  <c r="E57" i="5"/>
  <c r="E55" i="5"/>
  <c r="E60" i="5"/>
  <c r="D57" i="5"/>
  <c r="D55" i="5"/>
  <c r="D60" i="5"/>
  <c r="C57" i="5"/>
  <c r="C55" i="5"/>
  <c r="C60" i="5"/>
  <c r="B57" i="5"/>
  <c r="B55" i="5"/>
  <c r="B60" i="5"/>
  <c r="P25" i="5"/>
  <c r="P23" i="5"/>
  <c r="P28" i="5"/>
  <c r="O25" i="5"/>
  <c r="O23" i="5"/>
  <c r="O28" i="5"/>
  <c r="N25" i="5"/>
  <c r="N23" i="5"/>
  <c r="N28" i="5"/>
  <c r="M25" i="5"/>
  <c r="M23" i="5"/>
  <c r="M28" i="5"/>
  <c r="L25" i="5"/>
  <c r="L23" i="5"/>
  <c r="L28" i="5"/>
  <c r="K25" i="5"/>
  <c r="K23" i="5"/>
  <c r="K28" i="5"/>
  <c r="J25" i="5"/>
  <c r="J23" i="5"/>
  <c r="J28" i="5"/>
  <c r="I25" i="5"/>
  <c r="I23" i="5"/>
  <c r="I28" i="5"/>
  <c r="H25" i="5"/>
  <c r="H23" i="5"/>
  <c r="H28" i="5"/>
  <c r="G25" i="5"/>
  <c r="G23" i="5"/>
  <c r="G28" i="5"/>
  <c r="F25" i="5"/>
  <c r="F23" i="5"/>
  <c r="F28" i="5"/>
  <c r="E25" i="5"/>
  <c r="E23" i="5"/>
  <c r="E28" i="5"/>
  <c r="D25" i="5"/>
  <c r="D23" i="5"/>
  <c r="D28" i="5"/>
  <c r="C25" i="5"/>
  <c r="C23" i="5"/>
  <c r="C28" i="5"/>
  <c r="B25" i="5"/>
  <c r="B23" i="5"/>
  <c r="B28" i="5"/>
  <c r="Q57" i="8"/>
  <c r="Q55" i="8"/>
  <c r="H10" i="8"/>
  <c r="H9" i="8"/>
  <c r="Q60" i="8"/>
  <c r="P57" i="8"/>
  <c r="P55" i="8"/>
  <c r="P60" i="8"/>
  <c r="O57" i="8"/>
  <c r="O55" i="8"/>
  <c r="O60" i="8"/>
  <c r="N57" i="8"/>
  <c r="N55" i="8"/>
  <c r="N60" i="8"/>
  <c r="M57" i="8"/>
  <c r="M55" i="8"/>
  <c r="M60" i="8"/>
  <c r="L57" i="8"/>
  <c r="L55" i="8"/>
  <c r="L60" i="8"/>
  <c r="K57" i="8"/>
  <c r="K55" i="8"/>
  <c r="K60" i="8"/>
  <c r="J57" i="8"/>
  <c r="J55" i="8"/>
  <c r="J60" i="8"/>
  <c r="I57" i="8"/>
  <c r="I55" i="8"/>
  <c r="I60" i="8"/>
  <c r="H57" i="8"/>
  <c r="H55" i="8"/>
  <c r="H60" i="8"/>
  <c r="G57" i="8"/>
  <c r="G55" i="8"/>
  <c r="G60" i="8"/>
  <c r="F57" i="8"/>
  <c r="F55" i="8"/>
  <c r="F60" i="8"/>
  <c r="E57" i="8"/>
  <c r="E55" i="8"/>
  <c r="E60" i="8"/>
  <c r="D57" i="8"/>
  <c r="D55" i="8"/>
  <c r="D60" i="8"/>
  <c r="C57" i="8"/>
  <c r="C55" i="8"/>
  <c r="C60" i="8"/>
  <c r="B57" i="8"/>
  <c r="B55" i="8"/>
  <c r="B60" i="8"/>
  <c r="P25" i="8"/>
  <c r="P23" i="8"/>
  <c r="P28" i="8"/>
  <c r="O25" i="8"/>
  <c r="O23" i="8"/>
  <c r="O28" i="8"/>
  <c r="N25" i="8"/>
  <c r="N23" i="8"/>
  <c r="N28" i="8"/>
  <c r="M25" i="8"/>
  <c r="M23" i="8"/>
  <c r="M28" i="8"/>
  <c r="L25" i="8"/>
  <c r="L23" i="8"/>
  <c r="L28" i="8"/>
  <c r="K25" i="8"/>
  <c r="K23" i="8"/>
  <c r="K28" i="8"/>
  <c r="J25" i="8"/>
  <c r="J23" i="8"/>
  <c r="J28" i="8"/>
  <c r="I25" i="8"/>
  <c r="I23" i="8"/>
  <c r="I28" i="8"/>
  <c r="H25" i="8"/>
  <c r="H23" i="8"/>
  <c r="H28" i="8"/>
  <c r="G25" i="8"/>
  <c r="G23" i="8"/>
  <c r="G28" i="8"/>
  <c r="F25" i="8"/>
  <c r="F23" i="8"/>
  <c r="F28" i="8"/>
  <c r="E25" i="8"/>
  <c r="E23" i="8"/>
  <c r="E28" i="8"/>
  <c r="D25" i="8"/>
  <c r="D23" i="8"/>
  <c r="D28" i="8"/>
  <c r="C25" i="8"/>
  <c r="C23" i="8"/>
  <c r="C28" i="8"/>
  <c r="B25" i="8"/>
  <c r="B23" i="8"/>
  <c r="B28" i="8"/>
  <c r="R63" i="8"/>
  <c r="R67" i="8"/>
  <c r="R74" i="8"/>
  <c r="B3" i="6"/>
  <c r="B3" i="7" s="1"/>
  <c r="B3" i="8" s="1"/>
  <c r="B3" i="9" s="1"/>
  <c r="I1" i="9"/>
  <c r="I1" i="10" s="1"/>
  <c r="Q57" i="11"/>
  <c r="Q55" i="11"/>
  <c r="Q60" i="11"/>
  <c r="H10" i="11"/>
  <c r="H9" i="11"/>
  <c r="P57" i="11"/>
  <c r="P55" i="11"/>
  <c r="P60" i="11"/>
  <c r="O57" i="11"/>
  <c r="O55" i="11"/>
  <c r="O60" i="11"/>
  <c r="N57" i="11"/>
  <c r="N55" i="11"/>
  <c r="N60" i="11"/>
  <c r="M57" i="11"/>
  <c r="M55" i="11"/>
  <c r="M60" i="11"/>
  <c r="L57" i="11"/>
  <c r="L55" i="11"/>
  <c r="L60" i="11"/>
  <c r="K57" i="11"/>
  <c r="K55" i="11"/>
  <c r="K60" i="11"/>
  <c r="J57" i="11"/>
  <c r="J55" i="11"/>
  <c r="J60" i="11"/>
  <c r="I57" i="11"/>
  <c r="I55" i="11"/>
  <c r="I60" i="11"/>
  <c r="H57" i="11"/>
  <c r="H55" i="11"/>
  <c r="H60" i="11"/>
  <c r="G57" i="11"/>
  <c r="G55" i="11"/>
  <c r="G60" i="11"/>
  <c r="F57" i="11"/>
  <c r="F55" i="11"/>
  <c r="F60" i="11"/>
  <c r="E57" i="11"/>
  <c r="E55" i="11"/>
  <c r="E60" i="11"/>
  <c r="D57" i="11"/>
  <c r="D55" i="11"/>
  <c r="D60" i="11"/>
  <c r="C57" i="11"/>
  <c r="C55" i="11"/>
  <c r="C60" i="11"/>
  <c r="B57" i="11"/>
  <c r="B55" i="11"/>
  <c r="B60" i="11"/>
  <c r="P25" i="11"/>
  <c r="P23" i="11"/>
  <c r="P28" i="11"/>
  <c r="O25" i="11"/>
  <c r="O23" i="11"/>
  <c r="O28" i="11"/>
  <c r="N25" i="11"/>
  <c r="N23" i="11"/>
  <c r="N28" i="11"/>
  <c r="M25" i="11"/>
  <c r="M23" i="11"/>
  <c r="M28" i="11"/>
  <c r="L25" i="11"/>
  <c r="L23" i="11"/>
  <c r="L28" i="11"/>
  <c r="K25" i="11"/>
  <c r="K23" i="11"/>
  <c r="K28" i="11"/>
  <c r="J25" i="11"/>
  <c r="J23" i="11"/>
  <c r="J28" i="11"/>
  <c r="I25" i="11"/>
  <c r="I23" i="11"/>
  <c r="I28" i="11"/>
  <c r="H25" i="11"/>
  <c r="H23" i="11"/>
  <c r="H28" i="11"/>
  <c r="G25" i="11"/>
  <c r="G23" i="11"/>
  <c r="G28" i="11"/>
  <c r="F25" i="11"/>
  <c r="F23" i="11"/>
  <c r="F28" i="11"/>
  <c r="E25" i="11"/>
  <c r="E23" i="11"/>
  <c r="E28" i="11"/>
  <c r="D25" i="11"/>
  <c r="D23" i="11"/>
  <c r="D28" i="11"/>
  <c r="C25" i="11"/>
  <c r="C23" i="11"/>
  <c r="C28" i="11"/>
  <c r="B25" i="11"/>
  <c r="B23" i="11"/>
  <c r="B28" i="11"/>
  <c r="Q57" i="10"/>
  <c r="Q55" i="10"/>
  <c r="Q60" i="10"/>
  <c r="H10" i="10"/>
  <c r="H9" i="10"/>
  <c r="P57" i="10"/>
  <c r="P55" i="10"/>
  <c r="P60" i="10"/>
  <c r="O57" i="10"/>
  <c r="O55" i="10"/>
  <c r="O60" i="10"/>
  <c r="N57" i="10"/>
  <c r="N55" i="10"/>
  <c r="N60" i="10"/>
  <c r="M57" i="10"/>
  <c r="M55" i="10"/>
  <c r="M60" i="10"/>
  <c r="L57" i="10"/>
  <c r="L55" i="10"/>
  <c r="L60" i="10"/>
  <c r="K57" i="10"/>
  <c r="K55" i="10"/>
  <c r="K60" i="10"/>
  <c r="J57" i="10"/>
  <c r="J55" i="10"/>
  <c r="J60" i="10"/>
  <c r="I57" i="10"/>
  <c r="I55" i="10"/>
  <c r="I60" i="10"/>
  <c r="H57" i="10"/>
  <c r="H55" i="10"/>
  <c r="H60" i="10"/>
  <c r="G57" i="10"/>
  <c r="G55" i="10"/>
  <c r="G60" i="10"/>
  <c r="F57" i="10"/>
  <c r="F55" i="10"/>
  <c r="F60" i="10"/>
  <c r="E57" i="10"/>
  <c r="E55" i="10"/>
  <c r="E60" i="10"/>
  <c r="D57" i="10"/>
  <c r="D55" i="10"/>
  <c r="D60" i="10"/>
  <c r="C57" i="10"/>
  <c r="C55" i="10"/>
  <c r="C60" i="10"/>
  <c r="B57" i="10"/>
  <c r="B55" i="10"/>
  <c r="B60" i="10"/>
  <c r="P25" i="10"/>
  <c r="P23" i="10"/>
  <c r="P28" i="10"/>
  <c r="O25" i="10"/>
  <c r="O23" i="10"/>
  <c r="O28" i="10"/>
  <c r="N25" i="10"/>
  <c r="N23" i="10"/>
  <c r="N28" i="10"/>
  <c r="M25" i="10"/>
  <c r="M23" i="10"/>
  <c r="M28" i="10"/>
  <c r="L25" i="10"/>
  <c r="L23" i="10"/>
  <c r="L28" i="10"/>
  <c r="K25" i="10"/>
  <c r="K23" i="10"/>
  <c r="K28" i="10"/>
  <c r="J25" i="10"/>
  <c r="J23" i="10"/>
  <c r="J28" i="10"/>
  <c r="I25" i="10"/>
  <c r="I23" i="10"/>
  <c r="I28" i="10"/>
  <c r="H25" i="10"/>
  <c r="H23" i="10"/>
  <c r="H28" i="10"/>
  <c r="G25" i="10"/>
  <c r="G23" i="10"/>
  <c r="G28" i="10"/>
  <c r="F25" i="10"/>
  <c r="F23" i="10"/>
  <c r="F28" i="10"/>
  <c r="E25" i="10"/>
  <c r="E23" i="10"/>
  <c r="E28" i="10"/>
  <c r="D25" i="10"/>
  <c r="D23" i="10"/>
  <c r="D28" i="10"/>
  <c r="C25" i="10"/>
  <c r="C23" i="10"/>
  <c r="C28" i="10"/>
  <c r="B25" i="10"/>
  <c r="B23" i="10"/>
  <c r="B28" i="10"/>
  <c r="Q57" i="9"/>
  <c r="Q55" i="9"/>
  <c r="Q60" i="9"/>
  <c r="H10" i="9"/>
  <c r="H9" i="9"/>
  <c r="P57" i="9"/>
  <c r="P55" i="9"/>
  <c r="P60" i="9"/>
  <c r="O57" i="9"/>
  <c r="O55" i="9"/>
  <c r="O60" i="9"/>
  <c r="N57" i="9"/>
  <c r="N55" i="9"/>
  <c r="N60" i="9"/>
  <c r="M57" i="9"/>
  <c r="M55" i="9"/>
  <c r="M60" i="9"/>
  <c r="L57" i="9"/>
  <c r="L55" i="9"/>
  <c r="L60" i="9"/>
  <c r="K57" i="9"/>
  <c r="K55" i="9"/>
  <c r="K60" i="9"/>
  <c r="J57" i="9"/>
  <c r="J55" i="9"/>
  <c r="J60" i="9"/>
  <c r="I57" i="9"/>
  <c r="I55" i="9"/>
  <c r="I60" i="9"/>
  <c r="H57" i="9"/>
  <c r="H55" i="9"/>
  <c r="H60" i="9"/>
  <c r="G57" i="9"/>
  <c r="G55" i="9"/>
  <c r="G60" i="9"/>
  <c r="F57" i="9"/>
  <c r="F55" i="9"/>
  <c r="F60" i="9"/>
  <c r="E57" i="9"/>
  <c r="E55" i="9"/>
  <c r="E60" i="9"/>
  <c r="D57" i="9"/>
  <c r="D55" i="9"/>
  <c r="D60" i="9"/>
  <c r="C57" i="9"/>
  <c r="C55" i="9"/>
  <c r="C60" i="9"/>
  <c r="B57" i="9"/>
  <c r="B55" i="9"/>
  <c r="B60" i="9"/>
  <c r="P25" i="9"/>
  <c r="P23" i="9"/>
  <c r="P28" i="9"/>
  <c r="O25" i="9"/>
  <c r="O23" i="9"/>
  <c r="O28" i="9"/>
  <c r="N25" i="9"/>
  <c r="N23" i="9"/>
  <c r="N28" i="9"/>
  <c r="M25" i="9"/>
  <c r="M23" i="9"/>
  <c r="M28" i="9"/>
  <c r="L25" i="9"/>
  <c r="L23" i="9"/>
  <c r="L28" i="9"/>
  <c r="K25" i="9"/>
  <c r="K23" i="9"/>
  <c r="K28" i="9"/>
  <c r="J25" i="9"/>
  <c r="J23" i="9"/>
  <c r="J28" i="9"/>
  <c r="I25" i="9"/>
  <c r="I23" i="9"/>
  <c r="I28" i="9"/>
  <c r="H25" i="9"/>
  <c r="H23" i="9"/>
  <c r="H28" i="9"/>
  <c r="G25" i="9"/>
  <c r="G23" i="9"/>
  <c r="G28" i="9"/>
  <c r="F25" i="9"/>
  <c r="F23" i="9"/>
  <c r="F28" i="9"/>
  <c r="E25" i="9"/>
  <c r="E23" i="9"/>
  <c r="E28" i="9"/>
  <c r="D25" i="9"/>
  <c r="D23" i="9"/>
  <c r="D28" i="9"/>
  <c r="C25" i="9"/>
  <c r="C23" i="9"/>
  <c r="C28" i="9"/>
  <c r="B25" i="9"/>
  <c r="B23" i="9"/>
  <c r="B28" i="9"/>
  <c r="Q57" i="12"/>
  <c r="Q55" i="12"/>
  <c r="Q60" i="12"/>
  <c r="H10" i="12"/>
  <c r="H9" i="12"/>
  <c r="R63" i="12"/>
  <c r="R67" i="12"/>
  <c r="C57" i="12"/>
  <c r="C55" i="12"/>
  <c r="C60" i="12"/>
  <c r="D57" i="12"/>
  <c r="D55" i="12"/>
  <c r="D60" i="12"/>
  <c r="E57" i="12"/>
  <c r="E55" i="12"/>
  <c r="E60" i="12"/>
  <c r="F57" i="12"/>
  <c r="F55" i="12"/>
  <c r="F60" i="12"/>
  <c r="G57" i="12"/>
  <c r="G55" i="12"/>
  <c r="G60" i="12"/>
  <c r="H57" i="12"/>
  <c r="H55" i="12"/>
  <c r="H60" i="12"/>
  <c r="I57" i="12"/>
  <c r="I55" i="12"/>
  <c r="I60" i="12"/>
  <c r="J57" i="12"/>
  <c r="J55" i="12"/>
  <c r="J60" i="12"/>
  <c r="K57" i="12"/>
  <c r="K55" i="12"/>
  <c r="K60" i="12"/>
  <c r="L57" i="12"/>
  <c r="L55" i="12"/>
  <c r="L60" i="12"/>
  <c r="M57" i="12"/>
  <c r="M55" i="12"/>
  <c r="M60" i="12"/>
  <c r="N57" i="12"/>
  <c r="N55" i="12"/>
  <c r="N60" i="12"/>
  <c r="O57" i="12"/>
  <c r="O55" i="12"/>
  <c r="O60" i="12"/>
  <c r="P57" i="12"/>
  <c r="P55" i="12"/>
  <c r="P60" i="12"/>
  <c r="B57" i="12"/>
  <c r="B55" i="12"/>
  <c r="B60" i="12"/>
  <c r="C25" i="12"/>
  <c r="C23" i="12"/>
  <c r="C28" i="12"/>
  <c r="D25" i="12"/>
  <c r="D23" i="12"/>
  <c r="D28" i="12"/>
  <c r="E25" i="12"/>
  <c r="E23" i="12"/>
  <c r="E28" i="12"/>
  <c r="F25" i="12"/>
  <c r="F23" i="12"/>
  <c r="F28" i="12"/>
  <c r="G25" i="12"/>
  <c r="G23" i="12"/>
  <c r="G28" i="12"/>
  <c r="H25" i="12"/>
  <c r="H23" i="12"/>
  <c r="H28" i="12"/>
  <c r="I25" i="12"/>
  <c r="I23" i="12"/>
  <c r="I28" i="12"/>
  <c r="J25" i="12"/>
  <c r="J23" i="12"/>
  <c r="J28" i="12"/>
  <c r="K25" i="12"/>
  <c r="K23" i="12"/>
  <c r="K28" i="12"/>
  <c r="L25" i="12"/>
  <c r="L23" i="12"/>
  <c r="L28" i="12"/>
  <c r="M25" i="12"/>
  <c r="M23" i="12"/>
  <c r="M28" i="12"/>
  <c r="N25" i="12"/>
  <c r="N23" i="12"/>
  <c r="N28" i="12"/>
  <c r="O25" i="12"/>
  <c r="O23" i="12"/>
  <c r="O28" i="12"/>
  <c r="P25" i="12"/>
  <c r="P23" i="12"/>
  <c r="P28" i="12"/>
  <c r="B25" i="12"/>
  <c r="B23" i="12"/>
  <c r="B28" i="12"/>
  <c r="R74" i="12"/>
  <c r="B3" i="10"/>
  <c r="B3" i="11" s="1"/>
  <c r="B3" i="12" s="1"/>
  <c r="C9" i="2"/>
  <c r="R63" i="2"/>
  <c r="R67" i="2"/>
  <c r="R74" i="2"/>
  <c r="R68" i="2"/>
  <c r="E9" i="2"/>
  <c r="E10" i="2" s="1"/>
  <c r="C9" i="1"/>
  <c r="E9" i="1"/>
  <c r="E10" i="1"/>
  <c r="R63" i="1"/>
  <c r="R64" i="1" s="1"/>
  <c r="R65" i="1" s="1"/>
  <c r="R66" i="1" s="1"/>
  <c r="R67" i="1"/>
  <c r="R68" i="1" s="1"/>
  <c r="R74" i="1"/>
  <c r="C9" i="7"/>
  <c r="E9" i="7" s="1"/>
  <c r="R63" i="7"/>
  <c r="R67" i="7"/>
  <c r="R74" i="7"/>
  <c r="E10" i="7"/>
  <c r="R63" i="6"/>
  <c r="R67" i="6"/>
  <c r="R74" i="6"/>
  <c r="R63" i="5"/>
  <c r="R67" i="5"/>
  <c r="R74" i="5"/>
  <c r="C9" i="3"/>
  <c r="E9" i="3" s="1"/>
  <c r="E10" i="3" s="1"/>
  <c r="R63" i="3"/>
  <c r="R67" i="3"/>
  <c r="R68" i="3" s="1"/>
  <c r="R74" i="3"/>
  <c r="R63" i="11"/>
  <c r="R67" i="11"/>
  <c r="R74" i="11"/>
  <c r="R63" i="10"/>
  <c r="R67" i="10"/>
  <c r="R74" i="10"/>
  <c r="C9" i="9"/>
  <c r="R63" i="9"/>
  <c r="R67" i="9"/>
  <c r="R74" i="9"/>
  <c r="E9" i="9"/>
  <c r="E10" i="9" s="1"/>
  <c r="B9" i="3"/>
  <c r="C43" i="1"/>
  <c r="C44" i="1" s="1"/>
  <c r="C51" i="1" s="1"/>
  <c r="P24" i="2"/>
  <c r="L58" i="2"/>
  <c r="J58" i="2"/>
  <c r="L26" i="2"/>
  <c r="H26" i="2"/>
  <c r="N58" i="2"/>
  <c r="N26" i="2"/>
  <c r="J26" i="2"/>
  <c r="Q58" i="2"/>
  <c r="D24" i="2"/>
  <c r="Q43" i="2"/>
  <c r="Q44" i="2" s="1"/>
  <c r="Q51" i="2" s="1"/>
  <c r="Q47" i="2" s="1"/>
  <c r="I43" i="2"/>
  <c r="I44" i="2" s="1"/>
  <c r="I51" i="2" s="1"/>
  <c r="P11" i="2"/>
  <c r="P12" i="2" s="1"/>
  <c r="P19" i="2" s="1"/>
  <c r="P15" i="2" s="1"/>
  <c r="M11" i="2"/>
  <c r="M12" i="2" s="1"/>
  <c r="M19" i="2" s="1"/>
  <c r="K11" i="2"/>
  <c r="K12" i="2" s="1"/>
  <c r="K19" i="2" s="1"/>
  <c r="E11" i="2"/>
  <c r="E12" i="2" s="1"/>
  <c r="E19" i="2" s="1"/>
  <c r="E15" i="2" s="1"/>
  <c r="C11" i="2"/>
  <c r="C12" i="2" s="1"/>
  <c r="C19" i="2" s="1"/>
  <c r="C29" i="2" s="1"/>
  <c r="N24" i="2"/>
  <c r="H43" i="2"/>
  <c r="H44" i="2" s="1"/>
  <c r="H51" i="2" s="1"/>
  <c r="H47" i="2" s="1"/>
  <c r="P43" i="2"/>
  <c r="P44" i="2" s="1"/>
  <c r="P51" i="2" s="1"/>
  <c r="E58" i="2"/>
  <c r="H56" i="2"/>
  <c r="I58" i="2"/>
  <c r="I63" i="2" s="1"/>
  <c r="I64" i="2" s="1"/>
  <c r="I65" i="2" s="1"/>
  <c r="I66" i="2" s="1"/>
  <c r="K58" i="2"/>
  <c r="L1" i="3"/>
  <c r="J9" i="2"/>
  <c r="L3" i="3"/>
  <c r="L3" i="4" s="1"/>
  <c r="D10" i="2"/>
  <c r="F12" i="13"/>
  <c r="M10" i="2" s="1"/>
  <c r="G11" i="13"/>
  <c r="B9" i="4"/>
  <c r="B5" i="5"/>
  <c r="R64" i="2"/>
  <c r="R65" i="2" s="1"/>
  <c r="R66" i="2"/>
  <c r="J31" i="2"/>
  <c r="J32" i="2"/>
  <c r="J33" i="2" s="1"/>
  <c r="J34" i="2" s="1"/>
  <c r="B22" i="2"/>
  <c r="C22" i="2"/>
  <c r="D22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N10" i="2" s="1"/>
  <c r="H12" i="13" s="1"/>
  <c r="J24" i="2"/>
  <c r="C15" i="2"/>
  <c r="O56" i="2"/>
  <c r="M56" i="2"/>
  <c r="M63" i="2" s="1"/>
  <c r="M64" i="2" s="1"/>
  <c r="K56" i="2"/>
  <c r="K63" i="2"/>
  <c r="K64" i="2" s="1"/>
  <c r="K65" i="2" s="1"/>
  <c r="K66" i="2"/>
  <c r="I56" i="2"/>
  <c r="G56" i="2"/>
  <c r="E56" i="2"/>
  <c r="Q56" i="2"/>
  <c r="Q63" i="2" s="1"/>
  <c r="Q64" i="2" s="1"/>
  <c r="Q65" i="2" s="1"/>
  <c r="Q66" i="2" s="1"/>
  <c r="K24" i="2"/>
  <c r="G24" i="2"/>
  <c r="B56" i="2"/>
  <c r="B66" i="2"/>
  <c r="E24" i="2"/>
  <c r="M65" i="2"/>
  <c r="M66" i="2" s="1"/>
  <c r="H61" i="2"/>
  <c r="F24" i="2"/>
  <c r="E29" i="2"/>
  <c r="M29" i="2"/>
  <c r="M15" i="2"/>
  <c r="M27" i="2" s="1"/>
  <c r="I61" i="2"/>
  <c r="I47" i="2"/>
  <c r="I52" i="2" s="1"/>
  <c r="Q61" i="2"/>
  <c r="L24" i="2"/>
  <c r="J11" i="4"/>
  <c r="J12" i="4" s="1"/>
  <c r="J19" i="4" s="1"/>
  <c r="K43" i="4"/>
  <c r="K44" i="4" s="1"/>
  <c r="K51" i="4" s="1"/>
  <c r="H11" i="4"/>
  <c r="H12" i="4" s="1"/>
  <c r="H19" i="4" s="1"/>
  <c r="F11" i="4"/>
  <c r="F12" i="4"/>
  <c r="F19" i="4" s="1"/>
  <c r="O43" i="4"/>
  <c r="O44" i="4"/>
  <c r="O51" i="4" s="1"/>
  <c r="G11" i="4"/>
  <c r="G12" i="4" s="1"/>
  <c r="G19" i="4" s="1"/>
  <c r="H43" i="4"/>
  <c r="H44" i="4"/>
  <c r="H51" i="4" s="1"/>
  <c r="G43" i="4"/>
  <c r="G44" i="4"/>
  <c r="G51" i="4"/>
  <c r="E11" i="4"/>
  <c r="E12" i="4" s="1"/>
  <c r="E19" i="4" s="1"/>
  <c r="J43" i="4"/>
  <c r="J44" i="4"/>
  <c r="J51" i="4" s="1"/>
  <c r="D11" i="4"/>
  <c r="D12" i="4" s="1"/>
  <c r="D19" i="4" s="1"/>
  <c r="D15" i="4" s="1"/>
  <c r="B11" i="4"/>
  <c r="B12" i="4" s="1"/>
  <c r="B19" i="4" s="1"/>
  <c r="P43" i="4"/>
  <c r="P44" i="4" s="1"/>
  <c r="P51" i="4" s="1"/>
  <c r="P11" i="4"/>
  <c r="P12" i="4" s="1"/>
  <c r="P19" i="4" s="1"/>
  <c r="P15" i="4" s="1"/>
  <c r="I11" i="4"/>
  <c r="I12" i="4" s="1"/>
  <c r="I19" i="4" s="1"/>
  <c r="B43" i="4"/>
  <c r="B44" i="4"/>
  <c r="B51" i="4" s="1"/>
  <c r="L11" i="4"/>
  <c r="L12" i="4"/>
  <c r="L19" i="4" s="1"/>
  <c r="L15" i="4" s="1"/>
  <c r="C11" i="4"/>
  <c r="C12" i="4" s="1"/>
  <c r="C19" i="4" s="1"/>
  <c r="D43" i="4"/>
  <c r="D44" i="4"/>
  <c r="D51" i="4"/>
  <c r="Q43" i="4"/>
  <c r="Q44" i="4" s="1"/>
  <c r="Q51" i="4" s="1"/>
  <c r="C43" i="4"/>
  <c r="C44" i="4"/>
  <c r="C51" i="4" s="1"/>
  <c r="N43" i="4"/>
  <c r="N44" i="4"/>
  <c r="N51" i="4"/>
  <c r="N47" i="4" s="1"/>
  <c r="M43" i="4"/>
  <c r="M44" i="4" s="1"/>
  <c r="M51" i="4" s="1"/>
  <c r="I43" i="4"/>
  <c r="I44" i="4" s="1"/>
  <c r="I51" i="4" s="1"/>
  <c r="B9" i="5"/>
  <c r="N11" i="5" s="1"/>
  <c r="N12" i="5" s="1"/>
  <c r="B5" i="6"/>
  <c r="P27" i="2"/>
  <c r="I59" i="2"/>
  <c r="H59" i="2"/>
  <c r="D10" i="4"/>
  <c r="L3" i="5"/>
  <c r="C27" i="2"/>
  <c r="E27" i="2"/>
  <c r="I61" i="4"/>
  <c r="I47" i="4"/>
  <c r="C29" i="4"/>
  <c r="C15" i="4"/>
  <c r="C27" i="4" s="1"/>
  <c r="B15" i="4"/>
  <c r="B27" i="4" s="1"/>
  <c r="B29" i="4"/>
  <c r="B30" i="4" s="1"/>
  <c r="G15" i="4"/>
  <c r="G29" i="4"/>
  <c r="G47" i="4"/>
  <c r="G59" i="4"/>
  <c r="G61" i="4"/>
  <c r="G43" i="5"/>
  <c r="G44" i="5"/>
  <c r="G51" i="5" s="1"/>
  <c r="N19" i="5"/>
  <c r="P11" i="5"/>
  <c r="P12" i="5" s="1"/>
  <c r="P19" i="5" s="1"/>
  <c r="P15" i="5" s="1"/>
  <c r="H11" i="5"/>
  <c r="H12" i="5"/>
  <c r="H19" i="5" s="1"/>
  <c r="C11" i="5"/>
  <c r="C12" i="5"/>
  <c r="C19" i="5"/>
  <c r="E11" i="5"/>
  <c r="E12" i="5" s="1"/>
  <c r="E19" i="5" s="1"/>
  <c r="E29" i="5" s="1"/>
  <c r="O43" i="5"/>
  <c r="O44" i="5"/>
  <c r="O51" i="5" s="1"/>
  <c r="O47" i="5" s="1"/>
  <c r="F11" i="5"/>
  <c r="F12" i="5"/>
  <c r="F19" i="5"/>
  <c r="P43" i="5"/>
  <c r="P44" i="5" s="1"/>
  <c r="P51" i="5" s="1"/>
  <c r="H43" i="5"/>
  <c r="H44" i="5" s="1"/>
  <c r="H51" i="5" s="1"/>
  <c r="H61" i="5" s="1"/>
  <c r="O11" i="5"/>
  <c r="O12" i="5" s="1"/>
  <c r="O19" i="5" s="1"/>
  <c r="O15" i="5" s="1"/>
  <c r="O27" i="5" s="1"/>
  <c r="G11" i="5"/>
  <c r="G12" i="5"/>
  <c r="G19" i="5"/>
  <c r="Q43" i="5"/>
  <c r="Q44" i="5" s="1"/>
  <c r="Q51" i="5" s="1"/>
  <c r="D11" i="5"/>
  <c r="D12" i="5" s="1"/>
  <c r="D19" i="5" s="1"/>
  <c r="D15" i="5" s="1"/>
  <c r="D27" i="5" s="1"/>
  <c r="D43" i="5"/>
  <c r="D44" i="5" s="1"/>
  <c r="D51" i="5" s="1"/>
  <c r="D61" i="5" s="1"/>
  <c r="C43" i="5"/>
  <c r="C44" i="5"/>
  <c r="C51" i="5"/>
  <c r="N43" i="5"/>
  <c r="N44" i="5" s="1"/>
  <c r="N51" i="5" s="1"/>
  <c r="F43" i="5"/>
  <c r="F44" i="5" s="1"/>
  <c r="F51" i="5" s="1"/>
  <c r="M11" i="5"/>
  <c r="M12" i="5" s="1"/>
  <c r="M19" i="5" s="1"/>
  <c r="K43" i="5"/>
  <c r="K44" i="5"/>
  <c r="K51" i="5"/>
  <c r="M43" i="5"/>
  <c r="M44" i="5" s="1"/>
  <c r="M51" i="5" s="1"/>
  <c r="B11" i="5"/>
  <c r="B12" i="5" s="1"/>
  <c r="B19" i="5" s="1"/>
  <c r="L43" i="5"/>
  <c r="L44" i="5"/>
  <c r="L51" i="5" s="1"/>
  <c r="K11" i="5"/>
  <c r="K12" i="5"/>
  <c r="K19" i="5" s="1"/>
  <c r="E43" i="5"/>
  <c r="E44" i="5" s="1"/>
  <c r="E51" i="5" s="1"/>
  <c r="I11" i="5"/>
  <c r="I12" i="5" s="1"/>
  <c r="I19" i="5" s="1"/>
  <c r="I15" i="5" s="1"/>
  <c r="I27" i="5" s="1"/>
  <c r="L11" i="5"/>
  <c r="L12" i="5" s="1"/>
  <c r="L19" i="5" s="1"/>
  <c r="B43" i="5"/>
  <c r="B44" i="5"/>
  <c r="B51" i="5" s="1"/>
  <c r="J11" i="5"/>
  <c r="J12" i="5" s="1"/>
  <c r="J19" i="5" s="1"/>
  <c r="J43" i="5"/>
  <c r="J44" i="5" s="1"/>
  <c r="J51" i="5" s="1"/>
  <c r="C47" i="4"/>
  <c r="C61" i="4"/>
  <c r="I15" i="4"/>
  <c r="I27" i="4"/>
  <c r="I29" i="4"/>
  <c r="H29" i="4"/>
  <c r="H15" i="4"/>
  <c r="L29" i="4"/>
  <c r="D29" i="4"/>
  <c r="B5" i="7"/>
  <c r="B9" i="6"/>
  <c r="N61" i="4"/>
  <c r="D47" i="4"/>
  <c r="D61" i="4"/>
  <c r="P29" i="4"/>
  <c r="J47" i="4"/>
  <c r="J59" i="4" s="1"/>
  <c r="J61" i="4"/>
  <c r="J29" i="4"/>
  <c r="J15" i="4"/>
  <c r="J27" i="4" s="1"/>
  <c r="I67" i="2"/>
  <c r="I68" i="2" s="1"/>
  <c r="I74" i="2"/>
  <c r="L3" i="6"/>
  <c r="D10" i="6" s="1"/>
  <c r="D10" i="5"/>
  <c r="Q43" i="6"/>
  <c r="Q44" i="6" s="1"/>
  <c r="Q51" i="6" s="1"/>
  <c r="Q47" i="6" s="1"/>
  <c r="Q59" i="6" s="1"/>
  <c r="G43" i="6"/>
  <c r="G44" i="6" s="1"/>
  <c r="N11" i="6"/>
  <c r="N12" i="6" s="1"/>
  <c r="B11" i="6"/>
  <c r="B12" i="6" s="1"/>
  <c r="B19" i="6" s="1"/>
  <c r="B15" i="6" s="1"/>
  <c r="B27" i="6" s="1"/>
  <c r="M43" i="6"/>
  <c r="M44" i="6" s="1"/>
  <c r="D11" i="6"/>
  <c r="D12" i="6" s="1"/>
  <c r="C11" i="6"/>
  <c r="C12" i="6" s="1"/>
  <c r="C19" i="6" s="1"/>
  <c r="B43" i="6"/>
  <c r="B44" i="6" s="1"/>
  <c r="B51" i="6" s="1"/>
  <c r="B61" i="6" s="1"/>
  <c r="K43" i="6"/>
  <c r="K44" i="6" s="1"/>
  <c r="C43" i="6"/>
  <c r="C44" i="6" s="1"/>
  <c r="P43" i="6"/>
  <c r="P44" i="6" s="1"/>
  <c r="P51" i="6" s="1"/>
  <c r="F43" i="6"/>
  <c r="F44" i="6" s="1"/>
  <c r="I29" i="5"/>
  <c r="B29" i="5"/>
  <c r="B30" i="5"/>
  <c r="B15" i="5"/>
  <c r="B27" i="5" s="1"/>
  <c r="D29" i="5"/>
  <c r="H47" i="5"/>
  <c r="E15" i="5"/>
  <c r="E27" i="5" s="1"/>
  <c r="P29" i="5"/>
  <c r="C30" i="4"/>
  <c r="B9" i="7"/>
  <c r="B5" i="8"/>
  <c r="O29" i="5"/>
  <c r="O61" i="5"/>
  <c r="L3" i="7"/>
  <c r="L3" i="8" s="1"/>
  <c r="F43" i="7"/>
  <c r="F44" i="7" s="1"/>
  <c r="F51" i="7" s="1"/>
  <c r="G11" i="7"/>
  <c r="G12" i="7" s="1"/>
  <c r="G19" i="7" s="1"/>
  <c r="G15" i="7" s="1"/>
  <c r="G27" i="7" s="1"/>
  <c r="E11" i="7"/>
  <c r="E12" i="7" s="1"/>
  <c r="E19" i="7" s="1"/>
  <c r="K11" i="7"/>
  <c r="K12" i="7" s="1"/>
  <c r="K19" i="7" s="1"/>
  <c r="O43" i="7"/>
  <c r="O44" i="7" s="1"/>
  <c r="O51" i="7" s="1"/>
  <c r="G43" i="7"/>
  <c r="G44" i="7" s="1"/>
  <c r="G51" i="7" s="1"/>
  <c r="Q43" i="7"/>
  <c r="Q44" i="7" s="1"/>
  <c r="Q51" i="7" s="1"/>
  <c r="Q61" i="7" s="1"/>
  <c r="J11" i="7"/>
  <c r="J12" i="7" s="1"/>
  <c r="J19" i="7" s="1"/>
  <c r="J15" i="7" s="1"/>
  <c r="J27" i="7" s="1"/>
  <c r="L11" i="7"/>
  <c r="L12" i="7" s="1"/>
  <c r="L19" i="7" s="1"/>
  <c r="K43" i="7"/>
  <c r="K44" i="7" s="1"/>
  <c r="K51" i="7" s="1"/>
  <c r="K61" i="7" s="1"/>
  <c r="C43" i="7"/>
  <c r="C44" i="7" s="1"/>
  <c r="C51" i="7" s="1"/>
  <c r="H43" i="7"/>
  <c r="H44" i="7" s="1"/>
  <c r="H51" i="7" s="1"/>
  <c r="H61" i="7" s="1"/>
  <c r="I43" i="7"/>
  <c r="I44" i="7" s="1"/>
  <c r="I51" i="7" s="1"/>
  <c r="P11" i="7"/>
  <c r="P12" i="7" s="1"/>
  <c r="P19" i="7" s="1"/>
  <c r="H11" i="7"/>
  <c r="H12" i="7" s="1"/>
  <c r="H19" i="7" s="1"/>
  <c r="H15" i="7" s="1"/>
  <c r="B29" i="6"/>
  <c r="B30" i="6"/>
  <c r="Q61" i="6"/>
  <c r="B5" i="9"/>
  <c r="B5" i="10" s="1"/>
  <c r="B9" i="8"/>
  <c r="D10" i="7"/>
  <c r="O47" i="7"/>
  <c r="O59" i="7" s="1"/>
  <c r="O61" i="7"/>
  <c r="J29" i="7"/>
  <c r="K47" i="7"/>
  <c r="Q47" i="7"/>
  <c r="G29" i="7"/>
  <c r="J11" i="8"/>
  <c r="J12" i="8" s="1"/>
  <c r="J19" i="8" s="1"/>
  <c r="K43" i="8"/>
  <c r="K44" i="8" s="1"/>
  <c r="K51" i="8" s="1"/>
  <c r="H11" i="8"/>
  <c r="H12" i="8" s="1"/>
  <c r="H19" i="8" s="1"/>
  <c r="H29" i="8" s="1"/>
  <c r="N43" i="8"/>
  <c r="N44" i="8" s="1"/>
  <c r="N51" i="8" s="1"/>
  <c r="E43" i="8"/>
  <c r="E44" i="8" s="1"/>
  <c r="E51" i="8" s="1"/>
  <c r="C11" i="8"/>
  <c r="C12" i="8" s="1"/>
  <c r="C19" i="8" s="1"/>
  <c r="D11" i="8"/>
  <c r="D12" i="8" s="1"/>
  <c r="D19" i="8" s="1"/>
  <c r="P43" i="8"/>
  <c r="P44" i="8" s="1"/>
  <c r="P51" i="8" s="1"/>
  <c r="P61" i="8" s="1"/>
  <c r="F11" i="8"/>
  <c r="F12" i="8" s="1"/>
  <c r="F19" i="8" s="1"/>
  <c r="F29" i="8" s="1"/>
  <c r="G43" i="8"/>
  <c r="G44" i="8" s="1"/>
  <c r="G51" i="8" s="1"/>
  <c r="G11" i="8"/>
  <c r="G12" i="8" s="1"/>
  <c r="G19" i="8"/>
  <c r="M43" i="8"/>
  <c r="M44" i="8" s="1"/>
  <c r="M51" i="8" s="1"/>
  <c r="D43" i="8"/>
  <c r="D44" i="8" s="1"/>
  <c r="D51" i="8" s="1"/>
  <c r="Q43" i="8"/>
  <c r="Q44" i="8"/>
  <c r="Q51" i="8" s="1"/>
  <c r="Q61" i="8" s="1"/>
  <c r="J43" i="8"/>
  <c r="J44" i="8"/>
  <c r="J51" i="8" s="1"/>
  <c r="M11" i="8"/>
  <c r="M12" i="8" s="1"/>
  <c r="M19" i="8" s="1"/>
  <c r="M15" i="8" s="1"/>
  <c r="O43" i="8"/>
  <c r="O44" i="8" s="1"/>
  <c r="O51" i="8" s="1"/>
  <c r="O47" i="8" s="1"/>
  <c r="O59" i="8" s="1"/>
  <c r="O11" i="8"/>
  <c r="O12" i="8" s="1"/>
  <c r="O19" i="8" s="1"/>
  <c r="E11" i="8"/>
  <c r="E12" i="8"/>
  <c r="E19" i="8" s="1"/>
  <c r="B43" i="8"/>
  <c r="B44" i="8" s="1"/>
  <c r="B51" i="8" s="1"/>
  <c r="N11" i="8"/>
  <c r="N12" i="8" s="1"/>
  <c r="N19" i="8" s="1"/>
  <c r="F43" i="8"/>
  <c r="F44" i="8" s="1"/>
  <c r="F51" i="8" s="1"/>
  <c r="F61" i="8" s="1"/>
  <c r="K11" i="8"/>
  <c r="K12" i="8"/>
  <c r="K19" i="8" s="1"/>
  <c r="C43" i="8"/>
  <c r="C44" i="8" s="1"/>
  <c r="C51" i="8" s="1"/>
  <c r="L43" i="8"/>
  <c r="L44" i="8" s="1"/>
  <c r="L51" i="8" s="1"/>
  <c r="L47" i="8" s="1"/>
  <c r="L59" i="8" s="1"/>
  <c r="L11" i="8"/>
  <c r="L12" i="8" s="1"/>
  <c r="L19" i="8" s="1"/>
  <c r="I43" i="8"/>
  <c r="I44" i="8"/>
  <c r="I51" i="8" s="1"/>
  <c r="B11" i="8"/>
  <c r="B12" i="8" s="1"/>
  <c r="B19" i="8" s="1"/>
  <c r="P11" i="8"/>
  <c r="P12" i="8" s="1"/>
  <c r="P19" i="8" s="1"/>
  <c r="P15" i="8" s="1"/>
  <c r="P27" i="8" s="1"/>
  <c r="H43" i="8"/>
  <c r="H44" i="8"/>
  <c r="H51" i="8" s="1"/>
  <c r="I11" i="8"/>
  <c r="I12" i="8" s="1"/>
  <c r="I19" i="8" s="1"/>
  <c r="H29" i="7"/>
  <c r="B9" i="9"/>
  <c r="D10" i="8"/>
  <c r="L3" i="9"/>
  <c r="B9" i="10"/>
  <c r="B5" i="11"/>
  <c r="B9" i="11" s="1"/>
  <c r="Q43" i="9"/>
  <c r="Q44" i="9" s="1"/>
  <c r="Q51" i="9" s="1"/>
  <c r="E11" i="9"/>
  <c r="E12" i="9" s="1"/>
  <c r="E19" i="9" s="1"/>
  <c r="D43" i="9"/>
  <c r="D44" i="9"/>
  <c r="D51" i="9" s="1"/>
  <c r="D61" i="9" s="1"/>
  <c r="E43" i="9"/>
  <c r="E44" i="9" s="1"/>
  <c r="E51" i="9" s="1"/>
  <c r="E61" i="9" s="1"/>
  <c r="P29" i="8"/>
  <c r="L61" i="8"/>
  <c r="O61" i="8"/>
  <c r="F15" i="8"/>
  <c r="B29" i="8"/>
  <c r="B30" i="8" s="1"/>
  <c r="B15" i="8"/>
  <c r="B27" i="8" s="1"/>
  <c r="M29" i="8"/>
  <c r="P47" i="8"/>
  <c r="D10" i="9"/>
  <c r="L3" i="10"/>
  <c r="D10" i="10" s="1"/>
  <c r="B5" i="12"/>
  <c r="B9" i="12" s="1"/>
  <c r="H43" i="12" s="1"/>
  <c r="H44" i="12" s="1"/>
  <c r="H51" i="12" s="1"/>
  <c r="D11" i="10"/>
  <c r="D12" i="10" s="1"/>
  <c r="D19" i="10" s="1"/>
  <c r="B43" i="10"/>
  <c r="B44" i="10" s="1"/>
  <c r="B51" i="10" s="1"/>
  <c r="B47" i="10" s="1"/>
  <c r="B59" i="10" s="1"/>
  <c r="P11" i="10"/>
  <c r="P12" i="10" s="1"/>
  <c r="P19" i="10" s="1"/>
  <c r="H11" i="10"/>
  <c r="H12" i="10" s="1"/>
  <c r="H19" i="10" s="1"/>
  <c r="K11" i="10"/>
  <c r="K12" i="10" s="1"/>
  <c r="K19" i="10" s="1"/>
  <c r="K43" i="10"/>
  <c r="K44" i="10" s="1"/>
  <c r="K51" i="10" s="1"/>
  <c r="L43" i="10"/>
  <c r="L44" i="10" s="1"/>
  <c r="L51" i="10" s="1"/>
  <c r="G11" i="10"/>
  <c r="G12" i="10" s="1"/>
  <c r="G19" i="10" s="1"/>
  <c r="G15" i="10" s="1"/>
  <c r="G27" i="10" s="1"/>
  <c r="J43" i="10"/>
  <c r="J44" i="10" s="1"/>
  <c r="J51" i="10" s="1"/>
  <c r="J47" i="10" s="1"/>
  <c r="J59" i="10" s="1"/>
  <c r="L3" i="11"/>
  <c r="D10" i="11" s="1"/>
  <c r="K11" i="12"/>
  <c r="K12" i="12" s="1"/>
  <c r="P43" i="11"/>
  <c r="P44" i="11" s="1"/>
  <c r="P51" i="11" s="1"/>
  <c r="H43" i="11"/>
  <c r="H44" i="11" s="1"/>
  <c r="C43" i="11"/>
  <c r="C44" i="11" s="1"/>
  <c r="C51" i="11" s="1"/>
  <c r="P11" i="11"/>
  <c r="P12" i="11" s="1"/>
  <c r="N43" i="11"/>
  <c r="N44" i="11" s="1"/>
  <c r="M11" i="11"/>
  <c r="M12" i="11" s="1"/>
  <c r="L43" i="11"/>
  <c r="L44" i="11" s="1"/>
  <c r="D43" i="11"/>
  <c r="D44" i="11"/>
  <c r="B11" i="11"/>
  <c r="B12" i="11" s="1"/>
  <c r="E43" i="11"/>
  <c r="E44" i="11" s="1"/>
  <c r="B43" i="11"/>
  <c r="B44" i="11" s="1"/>
  <c r="B51" i="11" s="1"/>
  <c r="B47" i="11" s="1"/>
  <c r="I11" i="11"/>
  <c r="I12" i="11" s="1"/>
  <c r="L11" i="11"/>
  <c r="L12" i="11" s="1"/>
  <c r="F11" i="11"/>
  <c r="F12" i="11" s="1"/>
  <c r="H11" i="11"/>
  <c r="H12" i="11" s="1"/>
  <c r="D11" i="11"/>
  <c r="D12" i="11"/>
  <c r="D19" i="11" s="1"/>
  <c r="D15" i="11" s="1"/>
  <c r="D27" i="11" s="1"/>
  <c r="L3" i="12"/>
  <c r="D10" i="12" s="1"/>
  <c r="B61" i="11"/>
  <c r="D29" i="11"/>
  <c r="Q9" i="1"/>
  <c r="Q2" i="1"/>
  <c r="I9" i="1"/>
  <c r="I10" i="1"/>
  <c r="H61" i="12" l="1"/>
  <c r="H47" i="12"/>
  <c r="K61" i="10"/>
  <c r="K47" i="10"/>
  <c r="F27" i="8"/>
  <c r="K15" i="5"/>
  <c r="K29" i="5"/>
  <c r="G15" i="5"/>
  <c r="G29" i="5"/>
  <c r="I19" i="11"/>
  <c r="K29" i="8"/>
  <c r="K15" i="8"/>
  <c r="E11" i="12"/>
  <c r="E12" i="12" s="1"/>
  <c r="L15" i="7"/>
  <c r="L29" i="7"/>
  <c r="C61" i="11"/>
  <c r="C47" i="11"/>
  <c r="B43" i="12"/>
  <c r="B44" i="12" s="1"/>
  <c r="M11" i="12"/>
  <c r="M12" i="12" s="1"/>
  <c r="D43" i="12"/>
  <c r="D44" i="12" s="1"/>
  <c r="E43" i="12"/>
  <c r="E44" i="12" s="1"/>
  <c r="B11" i="12"/>
  <c r="B12" i="12" s="1"/>
  <c r="B19" i="12" s="1"/>
  <c r="B15" i="12" s="1"/>
  <c r="L11" i="12"/>
  <c r="L12" i="12" s="1"/>
  <c r="I11" i="12"/>
  <c r="I12" i="12" s="1"/>
  <c r="I19" i="12" s="1"/>
  <c r="I15" i="12" s="1"/>
  <c r="G11" i="12"/>
  <c r="G12" i="12" s="1"/>
  <c r="N43" i="12"/>
  <c r="N44" i="12" s="1"/>
  <c r="N51" i="12" s="1"/>
  <c r="N61" i="12" s="1"/>
  <c r="F15" i="5"/>
  <c r="F29" i="5"/>
  <c r="H19" i="11"/>
  <c r="O11" i="12"/>
  <c r="O12" i="12" s="1"/>
  <c r="O19" i="12" s="1"/>
  <c r="E61" i="8"/>
  <c r="E47" i="8"/>
  <c r="B47" i="6"/>
  <c r="C29" i="6"/>
  <c r="C30" i="6" s="1"/>
  <c r="C15" i="6"/>
  <c r="G29" i="10"/>
  <c r="B61" i="10"/>
  <c r="Q47" i="8"/>
  <c r="H15" i="8"/>
  <c r="H47" i="7"/>
  <c r="K29" i="7"/>
  <c r="K15" i="7"/>
  <c r="F13" i="13"/>
  <c r="G12" i="13"/>
  <c r="H24" i="1"/>
  <c r="H31" i="1" s="1"/>
  <c r="H32" i="1" s="1"/>
  <c r="H33" i="1" s="1"/>
  <c r="H34" i="1" s="1"/>
  <c r="B24" i="1"/>
  <c r="B31" i="1" s="1"/>
  <c r="B32" i="1" s="1"/>
  <c r="B33" i="1" s="1"/>
  <c r="B34" i="1" s="1"/>
  <c r="D56" i="1"/>
  <c r="D63" i="1" s="1"/>
  <c r="D64" i="1" s="1"/>
  <c r="D65" i="1" s="1"/>
  <c r="D66" i="1" s="1"/>
  <c r="F56" i="1"/>
  <c r="I24" i="1"/>
  <c r="I31" i="1" s="1"/>
  <c r="I32" i="1" s="1"/>
  <c r="I33" i="1" s="1"/>
  <c r="I34" i="1" s="1"/>
  <c r="J24" i="1"/>
  <c r="J31" i="1" s="1"/>
  <c r="J32" i="1" s="1"/>
  <c r="J33" i="1" s="1"/>
  <c r="J34" i="1" s="1"/>
  <c r="Q56" i="1"/>
  <c r="P56" i="1"/>
  <c r="P63" i="1" s="1"/>
  <c r="P64" i="1" s="1"/>
  <c r="P65" i="1" s="1"/>
  <c r="P66" i="1" s="1"/>
  <c r="O56" i="1"/>
  <c r="O63" i="1" s="1"/>
  <c r="O64" i="1" s="1"/>
  <c r="O65" i="1" s="1"/>
  <c r="O66" i="1" s="1"/>
  <c r="E56" i="1"/>
  <c r="E63" i="1" s="1"/>
  <c r="E64" i="1" s="1"/>
  <c r="E65" i="1" s="1"/>
  <c r="E66" i="1" s="1"/>
  <c r="B56" i="1"/>
  <c r="L56" i="1"/>
  <c r="L63" i="1" s="1"/>
  <c r="P11" i="1"/>
  <c r="P12" i="1" s="1"/>
  <c r="P19" i="1" s="1"/>
  <c r="P29" i="1" s="1"/>
  <c r="D11" i="1"/>
  <c r="D12" i="1" s="1"/>
  <c r="D19" i="1" s="1"/>
  <c r="O43" i="1"/>
  <c r="O44" i="1" s="1"/>
  <c r="O51" i="1" s="1"/>
  <c r="O47" i="1" s="1"/>
  <c r="K11" i="1"/>
  <c r="K12" i="1" s="1"/>
  <c r="K19" i="1" s="1"/>
  <c r="K29" i="1" s="1"/>
  <c r="L43" i="1"/>
  <c r="L44" i="1" s="1"/>
  <c r="L51" i="1" s="1"/>
  <c r="P43" i="1"/>
  <c r="P44" i="1" s="1"/>
  <c r="P51" i="1" s="1"/>
  <c r="O11" i="1"/>
  <c r="O12" i="1" s="1"/>
  <c r="O19" i="1" s="1"/>
  <c r="O15" i="1" s="1"/>
  <c r="O20" i="1" s="1"/>
  <c r="H43" i="1"/>
  <c r="H44" i="1" s="1"/>
  <c r="H51" i="1" s="1"/>
  <c r="N43" i="1"/>
  <c r="N44" i="1" s="1"/>
  <c r="N51" i="1" s="1"/>
  <c r="F43" i="1"/>
  <c r="F44" i="1" s="1"/>
  <c r="F51" i="1" s="1"/>
  <c r="D43" i="1"/>
  <c r="D44" i="1" s="1"/>
  <c r="D51" i="1" s="1"/>
  <c r="G43" i="1"/>
  <c r="G44" i="1" s="1"/>
  <c r="G51" i="1" s="1"/>
  <c r="M43" i="1"/>
  <c r="M44" i="1" s="1"/>
  <c r="M51" i="1" s="1"/>
  <c r="M47" i="1" s="1"/>
  <c r="P19" i="11"/>
  <c r="I11" i="10"/>
  <c r="I12" i="10" s="1"/>
  <c r="I19" i="10" s="1"/>
  <c r="I29" i="10" s="1"/>
  <c r="L11" i="10"/>
  <c r="L12" i="10" s="1"/>
  <c r="L19" i="10" s="1"/>
  <c r="F43" i="10"/>
  <c r="F44" i="10" s="1"/>
  <c r="F51" i="10" s="1"/>
  <c r="F61" i="10" s="1"/>
  <c r="O43" i="10"/>
  <c r="O44" i="10" s="1"/>
  <c r="O51" i="10" s="1"/>
  <c r="D61" i="8"/>
  <c r="D47" i="8"/>
  <c r="P47" i="6"/>
  <c r="P61" i="6"/>
  <c r="I70" i="2"/>
  <c r="I71" i="2" s="1"/>
  <c r="I69" i="2"/>
  <c r="I3" i="3"/>
  <c r="I3" i="4" s="1"/>
  <c r="O9" i="2"/>
  <c r="E24" i="1"/>
  <c r="E31" i="1" s="1"/>
  <c r="E32" i="1" s="1"/>
  <c r="E33" i="1" s="1"/>
  <c r="E34" i="1" s="1"/>
  <c r="L24" i="1"/>
  <c r="L31" i="1" s="1"/>
  <c r="L32" i="1" s="1"/>
  <c r="L33" i="1" s="1"/>
  <c r="L34" i="1" s="1"/>
  <c r="G56" i="1"/>
  <c r="I56" i="1"/>
  <c r="D58" i="3"/>
  <c r="H66" i="2"/>
  <c r="H52" i="2"/>
  <c r="H74" i="2" s="1"/>
  <c r="N15" i="8"/>
  <c r="N29" i="8"/>
  <c r="D59" i="4"/>
  <c r="H27" i="4"/>
  <c r="B47" i="5"/>
  <c r="B61" i="5"/>
  <c r="N59" i="4"/>
  <c r="D27" i="4"/>
  <c r="D30" i="4"/>
  <c r="N61" i="5"/>
  <c r="N47" i="5"/>
  <c r="P27" i="5"/>
  <c r="G27" i="4"/>
  <c r="L27" i="4"/>
  <c r="N63" i="2"/>
  <c r="N64" i="2" s="1"/>
  <c r="N65" i="2" s="1"/>
  <c r="N66" i="2" s="1"/>
  <c r="I11" i="7"/>
  <c r="I12" i="7" s="1"/>
  <c r="I19" i="7" s="1"/>
  <c r="E43" i="7"/>
  <c r="E44" i="7" s="1"/>
  <c r="E51" i="7" s="1"/>
  <c r="M11" i="6"/>
  <c r="M12" i="6" s="1"/>
  <c r="G11" i="6"/>
  <c r="G12" i="6" s="1"/>
  <c r="P11" i="6"/>
  <c r="P12" i="6" s="1"/>
  <c r="P19" i="6" s="1"/>
  <c r="P15" i="6" s="1"/>
  <c r="L43" i="6"/>
  <c r="L44" i="6" s="1"/>
  <c r="M47" i="4"/>
  <c r="M61" i="4"/>
  <c r="O47" i="4"/>
  <c r="O61" i="4"/>
  <c r="P29" i="2"/>
  <c r="J9" i="3"/>
  <c r="L1" i="4"/>
  <c r="J63" i="2"/>
  <c r="J64" i="2" s="1"/>
  <c r="J65" i="2" s="1"/>
  <c r="J66" i="2" s="1"/>
  <c r="H56" i="1"/>
  <c r="N26" i="3"/>
  <c r="C9" i="10"/>
  <c r="E9" i="10" s="1"/>
  <c r="E10" i="10" s="1"/>
  <c r="I1" i="11"/>
  <c r="H51" i="11" s="1"/>
  <c r="D9" i="4"/>
  <c r="R64" i="4" s="1"/>
  <c r="R65" i="4" s="1"/>
  <c r="R66" i="4" s="1"/>
  <c r="L2" i="5"/>
  <c r="D26" i="3"/>
  <c r="G31" i="1"/>
  <c r="G32" i="1" s="1"/>
  <c r="G33" i="1" s="1"/>
  <c r="G34" i="1" s="1"/>
  <c r="K58" i="3"/>
  <c r="I43" i="5"/>
  <c r="I44" i="5" s="1"/>
  <c r="I51" i="5" s="1"/>
  <c r="D10" i="3"/>
  <c r="E63" i="2"/>
  <c r="L31" i="2"/>
  <c r="L32" i="2" s="1"/>
  <c r="L33" i="2" s="1"/>
  <c r="L34" i="2" s="1"/>
  <c r="K56" i="1"/>
  <c r="K63" i="1" s="1"/>
  <c r="K64" i="1" s="1"/>
  <c r="K65" i="1" s="1"/>
  <c r="K66" i="1" s="1"/>
  <c r="L64" i="1"/>
  <c r="L65" i="1" s="1"/>
  <c r="L66" i="1" s="1"/>
  <c r="N31" i="2"/>
  <c r="N32" i="2" s="1"/>
  <c r="N33" i="2" s="1"/>
  <c r="N34" i="2" s="1"/>
  <c r="L63" i="2"/>
  <c r="L64" i="2" s="1"/>
  <c r="L65" i="2" s="1"/>
  <c r="L66" i="2" s="1"/>
  <c r="F24" i="1"/>
  <c r="F31" i="1" s="1"/>
  <c r="F32" i="1" s="1"/>
  <c r="F33" i="1" s="1"/>
  <c r="F34" i="1" s="1"/>
  <c r="O24" i="1"/>
  <c r="O31" i="1" s="1"/>
  <c r="O32" i="1" s="1"/>
  <c r="O33" i="1" s="1"/>
  <c r="O34" i="1" s="1"/>
  <c r="B63" i="1"/>
  <c r="B64" i="1" s="1"/>
  <c r="B65" i="1" s="1"/>
  <c r="B66" i="1" s="1"/>
  <c r="J56" i="1"/>
  <c r="E32" i="2"/>
  <c r="E33" i="2" s="1"/>
  <c r="O63" i="2"/>
  <c r="O64" i="2" s="1"/>
  <c r="O65" i="2" s="1"/>
  <c r="O66" i="2" s="1"/>
  <c r="B11" i="2"/>
  <c r="B12" i="2" s="1"/>
  <c r="B19" i="2" s="1"/>
  <c r="L43" i="2"/>
  <c r="L44" i="2" s="1"/>
  <c r="L51" i="2" s="1"/>
  <c r="L47" i="2" s="1"/>
  <c r="D11" i="2"/>
  <c r="D12" i="2" s="1"/>
  <c r="D19" i="2" s="1"/>
  <c r="J43" i="2"/>
  <c r="J44" i="2" s="1"/>
  <c r="J51" i="2" s="1"/>
  <c r="O43" i="2"/>
  <c r="O44" i="2" s="1"/>
  <c r="O51" i="2" s="1"/>
  <c r="F11" i="2"/>
  <c r="F12" i="2" s="1"/>
  <c r="F19" i="2" s="1"/>
  <c r="N11" i="2"/>
  <c r="N12" i="2" s="1"/>
  <c r="N19" i="2" s="1"/>
  <c r="H11" i="2"/>
  <c r="H12" i="2" s="1"/>
  <c r="H19" i="2" s="1"/>
  <c r="H26" i="3"/>
  <c r="G58" i="3"/>
  <c r="N58" i="3"/>
  <c r="H67" i="2"/>
  <c r="H68" i="2" s="1"/>
  <c r="F43" i="4"/>
  <c r="F44" i="4" s="1"/>
  <c r="F51" i="4" s="1"/>
  <c r="L43" i="4"/>
  <c r="L44" i="4" s="1"/>
  <c r="L51" i="4" s="1"/>
  <c r="N11" i="4"/>
  <c r="N12" i="4" s="1"/>
  <c r="N19" i="4" s="1"/>
  <c r="K11" i="4"/>
  <c r="K12" i="4" s="1"/>
  <c r="K19" i="4" s="1"/>
  <c r="O11" i="4"/>
  <c r="O12" i="4" s="1"/>
  <c r="O19" i="4" s="1"/>
  <c r="E43" i="4"/>
  <c r="E44" i="4" s="1"/>
  <c r="E51" i="4" s="1"/>
  <c r="M11" i="4"/>
  <c r="M12" i="4" s="1"/>
  <c r="M19" i="4" s="1"/>
  <c r="C10" i="5"/>
  <c r="R68" i="5" s="1"/>
  <c r="I2" i="6"/>
  <c r="C24" i="1"/>
  <c r="K24" i="1"/>
  <c r="K31" i="1" s="1"/>
  <c r="K32" i="1" s="1"/>
  <c r="K33" i="1" s="1"/>
  <c r="K34" i="1" s="1"/>
  <c r="C24" i="2"/>
  <c r="C31" i="2" s="1"/>
  <c r="C32" i="2" s="1"/>
  <c r="C33" i="2" s="1"/>
  <c r="I24" i="2"/>
  <c r="I31" i="2" s="1"/>
  <c r="I32" i="2" s="1"/>
  <c r="I33" i="2" s="1"/>
  <c r="I34" i="2" s="1"/>
  <c r="M24" i="2"/>
  <c r="M31" i="2" s="1"/>
  <c r="M32" i="2" s="1"/>
  <c r="M33" i="2" s="1"/>
  <c r="O24" i="2"/>
  <c r="O31" i="2" s="1"/>
  <c r="O32" i="2" s="1"/>
  <c r="O33" i="2" s="1"/>
  <c r="O34" i="2" s="1"/>
  <c r="D56" i="2"/>
  <c r="D63" i="2" s="1"/>
  <c r="D64" i="2" s="1"/>
  <c r="D65" i="2" s="1"/>
  <c r="D66" i="2" s="1"/>
  <c r="F56" i="2"/>
  <c r="F63" i="2" s="1"/>
  <c r="F64" i="2" s="1"/>
  <c r="F65" i="2" s="1"/>
  <c r="F66" i="2" s="1"/>
  <c r="E26" i="3"/>
  <c r="Q58" i="3"/>
  <c r="C56" i="2"/>
  <c r="H24" i="2"/>
  <c r="H31" i="2" s="1"/>
  <c r="H32" i="2" s="1"/>
  <c r="H33" i="2" s="1"/>
  <c r="H34" i="2" s="1"/>
  <c r="B24" i="2"/>
  <c r="G43" i="2"/>
  <c r="G44" i="2" s="1"/>
  <c r="G51" i="2" s="1"/>
  <c r="D43" i="2"/>
  <c r="D44" i="2" s="1"/>
  <c r="D51" i="2" s="1"/>
  <c r="C9" i="5"/>
  <c r="E9" i="5" s="1"/>
  <c r="E10" i="5" s="1"/>
  <c r="I1" i="6"/>
  <c r="C9" i="6" s="1"/>
  <c r="E9" i="6" s="1"/>
  <c r="E10" i="6" s="1"/>
  <c r="N24" i="1"/>
  <c r="N31" i="1" s="1"/>
  <c r="N32" i="1" s="1"/>
  <c r="N33" i="1" s="1"/>
  <c r="N34" i="1" s="1"/>
  <c r="F63" i="1"/>
  <c r="F64" i="1" s="1"/>
  <c r="F65" i="1" s="1"/>
  <c r="F66" i="1" s="1"/>
  <c r="I63" i="1"/>
  <c r="I64" i="1" s="1"/>
  <c r="I65" i="1" s="1"/>
  <c r="I66" i="1" s="1"/>
  <c r="N56" i="1"/>
  <c r="K26" i="3"/>
  <c r="P24" i="1"/>
  <c r="P31" i="1" s="1"/>
  <c r="P32" i="1" s="1"/>
  <c r="P33" i="1" s="1"/>
  <c r="P34" i="1" s="1"/>
  <c r="M56" i="1"/>
  <c r="M26" i="3"/>
  <c r="E58" i="3"/>
  <c r="E64" i="2"/>
  <c r="E65" i="2" s="1"/>
  <c r="E66" i="2" s="1"/>
  <c r="J63" i="1"/>
  <c r="J64" i="1" s="1"/>
  <c r="J65" i="1" s="1"/>
  <c r="J66" i="1" s="1"/>
  <c r="D31" i="2"/>
  <c r="D32" i="2" s="1"/>
  <c r="D33" i="2" s="1"/>
  <c r="D34" i="2" s="1"/>
  <c r="P58" i="2"/>
  <c r="P63" i="2" s="1"/>
  <c r="P64" i="2" s="1"/>
  <c r="P65" i="2" s="1"/>
  <c r="P66" i="2" s="1"/>
  <c r="B26" i="2"/>
  <c r="F26" i="2"/>
  <c r="F31" i="2" s="1"/>
  <c r="F32" i="2" s="1"/>
  <c r="F33" i="2" s="1"/>
  <c r="F34" i="2" s="1"/>
  <c r="G58" i="2"/>
  <c r="G63" i="2" s="1"/>
  <c r="G64" i="2" s="1"/>
  <c r="G65" i="2" s="1"/>
  <c r="G66" i="2" s="1"/>
  <c r="P26" i="2"/>
  <c r="P31" i="2" s="1"/>
  <c r="P32" i="2" s="1"/>
  <c r="P33" i="2" s="1"/>
  <c r="P34" i="2" s="1"/>
  <c r="C58" i="2"/>
  <c r="H58" i="3"/>
  <c r="J10" i="3"/>
  <c r="M1" i="4"/>
  <c r="G24" i="1"/>
  <c r="M24" i="1"/>
  <c r="M31" i="1" s="1"/>
  <c r="M32" i="1" s="1"/>
  <c r="M33" i="1" s="1"/>
  <c r="M34" i="1" s="1"/>
  <c r="C56" i="1"/>
  <c r="C63" i="1" s="1"/>
  <c r="C64" i="1" s="1"/>
  <c r="C65" i="1" s="1"/>
  <c r="C66" i="1" s="1"/>
  <c r="Q58" i="1"/>
  <c r="N58" i="1"/>
  <c r="M58" i="1"/>
  <c r="M63" i="1" s="1"/>
  <c r="M64" i="1" s="1"/>
  <c r="M65" i="1" s="1"/>
  <c r="M66" i="1" s="1"/>
  <c r="H58" i="1"/>
  <c r="G58" i="1"/>
  <c r="G63" i="1" s="1"/>
  <c r="G64" i="1" s="1"/>
  <c r="G65" i="1" s="1"/>
  <c r="G66" i="1" s="1"/>
  <c r="C26" i="1"/>
  <c r="C31" i="1" s="1"/>
  <c r="C32" i="1" s="1"/>
  <c r="C33" i="1" s="1"/>
  <c r="C34" i="1" s="1"/>
  <c r="B58" i="3"/>
  <c r="D11" i="13"/>
  <c r="C12" i="13"/>
  <c r="P47" i="11"/>
  <c r="P61" i="11"/>
  <c r="K15" i="10"/>
  <c r="K29" i="10"/>
  <c r="Q61" i="9"/>
  <c r="Q47" i="9"/>
  <c r="H27" i="8"/>
  <c r="I61" i="7"/>
  <c r="I47" i="7"/>
  <c r="H61" i="8"/>
  <c r="H47" i="8"/>
  <c r="I47" i="8"/>
  <c r="I61" i="8"/>
  <c r="Q59" i="7"/>
  <c r="N59" i="5"/>
  <c r="K59" i="10"/>
  <c r="B59" i="11"/>
  <c r="P29" i="10"/>
  <c r="P15" i="10"/>
  <c r="E15" i="7"/>
  <c r="E29" i="7"/>
  <c r="J47" i="2"/>
  <c r="J61" i="2"/>
  <c r="I27" i="12"/>
  <c r="Q59" i="8"/>
  <c r="P59" i="8"/>
  <c r="I15" i="8"/>
  <c r="I29" i="8"/>
  <c r="G61" i="8"/>
  <c r="G47" i="8"/>
  <c r="N61" i="8"/>
  <c r="N47" i="8"/>
  <c r="K47" i="8"/>
  <c r="K61" i="8"/>
  <c r="K59" i="7"/>
  <c r="P27" i="4"/>
  <c r="K29" i="2"/>
  <c r="K15" i="2"/>
  <c r="D15" i="1"/>
  <c r="D29" i="1"/>
  <c r="G61" i="1"/>
  <c r="G47" i="1"/>
  <c r="O61" i="1"/>
  <c r="K43" i="3"/>
  <c r="K44" i="3" s="1"/>
  <c r="K51" i="3" s="1"/>
  <c r="K11" i="3"/>
  <c r="K12" i="3" s="1"/>
  <c r="K19" i="3" s="1"/>
  <c r="C11" i="3"/>
  <c r="C12" i="3" s="1"/>
  <c r="C19" i="3" s="1"/>
  <c r="N43" i="3"/>
  <c r="N44" i="3" s="1"/>
  <c r="N51" i="3" s="1"/>
  <c r="Q43" i="3"/>
  <c r="Q44" i="3" s="1"/>
  <c r="Q51" i="3" s="1"/>
  <c r="M11" i="3"/>
  <c r="M12" i="3" s="1"/>
  <c r="M19" i="3" s="1"/>
  <c r="G43" i="3"/>
  <c r="G44" i="3" s="1"/>
  <c r="G51" i="3" s="1"/>
  <c r="J11" i="3"/>
  <c r="J12" i="3" s="1"/>
  <c r="J19" i="3" s="1"/>
  <c r="B11" i="3"/>
  <c r="B12" i="3" s="1"/>
  <c r="B19" i="3" s="1"/>
  <c r="F43" i="3"/>
  <c r="F44" i="3" s="1"/>
  <c r="F51" i="3" s="1"/>
  <c r="M43" i="3"/>
  <c r="M44" i="3" s="1"/>
  <c r="M51" i="3" s="1"/>
  <c r="E43" i="3"/>
  <c r="E44" i="3" s="1"/>
  <c r="E51" i="3" s="1"/>
  <c r="H11" i="3"/>
  <c r="H12" i="3" s="1"/>
  <c r="H19" i="3" s="1"/>
  <c r="G11" i="3"/>
  <c r="G12" i="3" s="1"/>
  <c r="G19" i="3" s="1"/>
  <c r="B43" i="3"/>
  <c r="B44" i="3" s="1"/>
  <c r="B51" i="3" s="1"/>
  <c r="O11" i="3"/>
  <c r="O12" i="3" s="1"/>
  <c r="O19" i="3" s="1"/>
  <c r="D11" i="3"/>
  <c r="D12" i="3" s="1"/>
  <c r="D19" i="3" s="1"/>
  <c r="H43" i="3"/>
  <c r="H44" i="3" s="1"/>
  <c r="H51" i="3" s="1"/>
  <c r="D43" i="3"/>
  <c r="D44" i="3" s="1"/>
  <c r="D51" i="3" s="1"/>
  <c r="O43" i="3"/>
  <c r="O44" i="3" s="1"/>
  <c r="O51" i="3" s="1"/>
  <c r="I43" i="3"/>
  <c r="I44" i="3" s="1"/>
  <c r="I51" i="3" s="1"/>
  <c r="L43" i="3"/>
  <c r="L44" i="3" s="1"/>
  <c r="L51" i="3" s="1"/>
  <c r="P11" i="3"/>
  <c r="P12" i="3" s="1"/>
  <c r="P19" i="3" s="1"/>
  <c r="P43" i="3"/>
  <c r="P44" i="3" s="1"/>
  <c r="P51" i="3" s="1"/>
  <c r="C43" i="3"/>
  <c r="C44" i="3" s="1"/>
  <c r="C51" i="3" s="1"/>
  <c r="I11" i="3"/>
  <c r="I12" i="3" s="1"/>
  <c r="I19" i="3" s="1"/>
  <c r="E11" i="3"/>
  <c r="E12" i="3" s="1"/>
  <c r="E19" i="3" s="1"/>
  <c r="F11" i="3"/>
  <c r="F12" i="3" s="1"/>
  <c r="F19" i="3" s="1"/>
  <c r="J43" i="3"/>
  <c r="J44" i="3" s="1"/>
  <c r="J51" i="3" s="1"/>
  <c r="N11" i="3"/>
  <c r="N12" i="3" s="1"/>
  <c r="N19" i="3" s="1"/>
  <c r="L11" i="3"/>
  <c r="L12" i="3" s="1"/>
  <c r="L19" i="3" s="1"/>
  <c r="L61" i="10"/>
  <c r="L47" i="10"/>
  <c r="D15" i="10"/>
  <c r="D29" i="10"/>
  <c r="F47" i="8"/>
  <c r="M27" i="8"/>
  <c r="G29" i="8"/>
  <c r="G15" i="8"/>
  <c r="L27" i="7"/>
  <c r="G47" i="7"/>
  <c r="G61" i="7"/>
  <c r="I29" i="7"/>
  <c r="I15" i="7"/>
  <c r="B29" i="12"/>
  <c r="B30" i="12" s="1"/>
  <c r="F47" i="10"/>
  <c r="N47" i="12"/>
  <c r="H29" i="10"/>
  <c r="H15" i="10"/>
  <c r="E47" i="9"/>
  <c r="D47" i="9"/>
  <c r="E15" i="9"/>
  <c r="E29" i="9"/>
  <c r="O11" i="9"/>
  <c r="O12" i="9" s="1"/>
  <c r="O19" i="9" s="1"/>
  <c r="D11" i="9"/>
  <c r="D12" i="9" s="1"/>
  <c r="D19" i="9" s="1"/>
  <c r="M11" i="9"/>
  <c r="M12" i="9" s="1"/>
  <c r="M19" i="9" s="1"/>
  <c r="B11" i="9"/>
  <c r="B12" i="9" s="1"/>
  <c r="B19" i="9" s="1"/>
  <c r="C11" i="9"/>
  <c r="C12" i="9" s="1"/>
  <c r="C19" i="9" s="1"/>
  <c r="P43" i="9"/>
  <c r="P44" i="9" s="1"/>
  <c r="P51" i="9" s="1"/>
  <c r="M43" i="9"/>
  <c r="M44" i="9" s="1"/>
  <c r="M51" i="9" s="1"/>
  <c r="F11" i="9"/>
  <c r="F12" i="9" s="1"/>
  <c r="F19" i="9" s="1"/>
  <c r="H43" i="9"/>
  <c r="H44" i="9" s="1"/>
  <c r="H51" i="9" s="1"/>
  <c r="L11" i="9"/>
  <c r="L12" i="9" s="1"/>
  <c r="L19" i="9" s="1"/>
  <c r="F43" i="9"/>
  <c r="F44" i="9" s="1"/>
  <c r="F51" i="9" s="1"/>
  <c r="I43" i="9"/>
  <c r="I44" i="9" s="1"/>
  <c r="I51" i="9" s="1"/>
  <c r="K11" i="9"/>
  <c r="K12" i="9" s="1"/>
  <c r="K19" i="9" s="1"/>
  <c r="C43" i="9"/>
  <c r="C44" i="9" s="1"/>
  <c r="C51" i="9" s="1"/>
  <c r="I11" i="9"/>
  <c r="I12" i="9" s="1"/>
  <c r="I19" i="9" s="1"/>
  <c r="J11" i="9"/>
  <c r="J12" i="9" s="1"/>
  <c r="J19" i="9" s="1"/>
  <c r="N11" i="9"/>
  <c r="N12" i="9" s="1"/>
  <c r="N19" i="9" s="1"/>
  <c r="G43" i="9"/>
  <c r="G44" i="9" s="1"/>
  <c r="G51" i="9" s="1"/>
  <c r="P11" i="9"/>
  <c r="P12" i="9" s="1"/>
  <c r="P19" i="9" s="1"/>
  <c r="H11" i="9"/>
  <c r="H12" i="9" s="1"/>
  <c r="H19" i="9" s="1"/>
  <c r="O43" i="9"/>
  <c r="O44" i="9" s="1"/>
  <c r="O51" i="9" s="1"/>
  <c r="L43" i="9"/>
  <c r="L44" i="9" s="1"/>
  <c r="L51" i="9" s="1"/>
  <c r="J43" i="9"/>
  <c r="J44" i="9" s="1"/>
  <c r="J51" i="9" s="1"/>
  <c r="N43" i="9"/>
  <c r="N44" i="9" s="1"/>
  <c r="N51" i="9" s="1"/>
  <c r="B43" i="9"/>
  <c r="B44" i="9" s="1"/>
  <c r="B51" i="9" s="1"/>
  <c r="G11" i="9"/>
  <c r="G12" i="9" s="1"/>
  <c r="G19" i="9" s="1"/>
  <c r="K43" i="9"/>
  <c r="K44" i="9" s="1"/>
  <c r="K51" i="9" s="1"/>
  <c r="L15" i="8"/>
  <c r="L29" i="8"/>
  <c r="B47" i="8"/>
  <c r="B61" i="8"/>
  <c r="O29" i="8"/>
  <c r="O15" i="8"/>
  <c r="J47" i="8"/>
  <c r="J61" i="8"/>
  <c r="C29" i="8"/>
  <c r="C30" i="8" s="1"/>
  <c r="C15" i="8"/>
  <c r="P29" i="7"/>
  <c r="P15" i="7"/>
  <c r="C47" i="7"/>
  <c r="C61" i="7"/>
  <c r="C30" i="5"/>
  <c r="D30" i="5" s="1"/>
  <c r="E30" i="5" s="1"/>
  <c r="F30" i="5" s="1"/>
  <c r="G30" i="5" s="1"/>
  <c r="M15" i="5"/>
  <c r="M29" i="5"/>
  <c r="J61" i="10"/>
  <c r="P11" i="12"/>
  <c r="P12" i="12" s="1"/>
  <c r="P19" i="12" s="1"/>
  <c r="C11" i="12"/>
  <c r="C12" i="12" s="1"/>
  <c r="C43" i="10"/>
  <c r="C44" i="10" s="1"/>
  <c r="C51" i="10" s="1"/>
  <c r="G43" i="10"/>
  <c r="G44" i="10" s="1"/>
  <c r="G51" i="10" s="1"/>
  <c r="G11" i="11"/>
  <c r="G12" i="11" s="1"/>
  <c r="G19" i="11" s="1"/>
  <c r="G43" i="11"/>
  <c r="G44" i="11" s="1"/>
  <c r="G51" i="11" s="1"/>
  <c r="N11" i="11"/>
  <c r="N12" i="11" s="1"/>
  <c r="N19" i="11" s="1"/>
  <c r="C11" i="11"/>
  <c r="C12" i="11" s="1"/>
  <c r="C19" i="11" s="1"/>
  <c r="J43" i="11"/>
  <c r="J44" i="11" s="1"/>
  <c r="J51" i="11" s="1"/>
  <c r="I43" i="11"/>
  <c r="I44" i="11" s="1"/>
  <c r="I51" i="11" s="1"/>
  <c r="E11" i="11"/>
  <c r="E12" i="11" s="1"/>
  <c r="E19" i="11" s="1"/>
  <c r="O11" i="11"/>
  <c r="O12" i="11" s="1"/>
  <c r="O19" i="11" s="1"/>
  <c r="O43" i="11"/>
  <c r="O44" i="11" s="1"/>
  <c r="O51" i="11" s="1"/>
  <c r="J11" i="11"/>
  <c r="J12" i="11" s="1"/>
  <c r="J19" i="11" s="1"/>
  <c r="K11" i="11"/>
  <c r="K12" i="11" s="1"/>
  <c r="K19" i="11" s="1"/>
  <c r="Q43" i="11"/>
  <c r="Q44" i="11" s="1"/>
  <c r="Q51" i="11" s="1"/>
  <c r="K43" i="11"/>
  <c r="K44" i="11" s="1"/>
  <c r="K51" i="11" s="1"/>
  <c r="F43" i="11"/>
  <c r="F44" i="11" s="1"/>
  <c r="F51" i="11" s="1"/>
  <c r="M43" i="11"/>
  <c r="M44" i="11" s="1"/>
  <c r="M51" i="11" s="1"/>
  <c r="C47" i="8"/>
  <c r="C61" i="8"/>
  <c r="E15" i="8"/>
  <c r="E29" i="8"/>
  <c r="H27" i="7"/>
  <c r="H59" i="5"/>
  <c r="M61" i="5"/>
  <c r="M47" i="5"/>
  <c r="C61" i="5"/>
  <c r="C47" i="5"/>
  <c r="O61" i="10"/>
  <c r="O47" i="10"/>
  <c r="K43" i="12"/>
  <c r="K44" i="12" s="1"/>
  <c r="K51" i="12" s="1"/>
  <c r="H11" i="12"/>
  <c r="H12" i="12" s="1"/>
  <c r="H19" i="12" s="1"/>
  <c r="O43" i="12"/>
  <c r="O44" i="12" s="1"/>
  <c r="O51" i="12" s="1"/>
  <c r="C43" i="12"/>
  <c r="C44" i="12" s="1"/>
  <c r="G43" i="12"/>
  <c r="G44" i="12" s="1"/>
  <c r="G51" i="12" s="1"/>
  <c r="Q43" i="12"/>
  <c r="Q44" i="12" s="1"/>
  <c r="P43" i="12"/>
  <c r="P44" i="12" s="1"/>
  <c r="I43" i="12"/>
  <c r="I44" i="12" s="1"/>
  <c r="J11" i="12"/>
  <c r="J12" i="12" s="1"/>
  <c r="D11" i="12"/>
  <c r="D12" i="12" s="1"/>
  <c r="N11" i="12"/>
  <c r="N12" i="12" s="1"/>
  <c r="M43" i="12"/>
  <c r="M44" i="12" s="1"/>
  <c r="F11" i="12"/>
  <c r="F12" i="12" s="1"/>
  <c r="L43" i="12"/>
  <c r="L44" i="12" s="1"/>
  <c r="L51" i="12" s="1"/>
  <c r="F43" i="12"/>
  <c r="F44" i="12" s="1"/>
  <c r="J43" i="12"/>
  <c r="J44" i="12" s="1"/>
  <c r="E43" i="10"/>
  <c r="E44" i="10" s="1"/>
  <c r="E51" i="10" s="1"/>
  <c r="C11" i="10"/>
  <c r="C12" i="10" s="1"/>
  <c r="C19" i="10" s="1"/>
  <c r="I43" i="10"/>
  <c r="I44" i="10" s="1"/>
  <c r="I51" i="10" s="1"/>
  <c r="O11" i="10"/>
  <c r="O12" i="10" s="1"/>
  <c r="O19" i="10" s="1"/>
  <c r="F11" i="10"/>
  <c r="F12" i="10" s="1"/>
  <c r="F19" i="10" s="1"/>
  <c r="H43" i="10"/>
  <c r="H44" i="10" s="1"/>
  <c r="H51" i="10" s="1"/>
  <c r="B11" i="10"/>
  <c r="B12" i="10" s="1"/>
  <c r="B19" i="10" s="1"/>
  <c r="N43" i="10"/>
  <c r="N44" i="10" s="1"/>
  <c r="N51" i="10" s="1"/>
  <c r="M43" i="10"/>
  <c r="M44" i="10" s="1"/>
  <c r="M51" i="10" s="1"/>
  <c r="M11" i="10"/>
  <c r="M12" i="10" s="1"/>
  <c r="M19" i="10" s="1"/>
  <c r="P43" i="10"/>
  <c r="P44" i="10" s="1"/>
  <c r="P51" i="10" s="1"/>
  <c r="D43" i="10"/>
  <c r="D44" i="10" s="1"/>
  <c r="D51" i="10" s="1"/>
  <c r="N11" i="10"/>
  <c r="N12" i="10" s="1"/>
  <c r="N19" i="10" s="1"/>
  <c r="Q43" i="10"/>
  <c r="Q44" i="10" s="1"/>
  <c r="Q51" i="10" s="1"/>
  <c r="J11" i="10"/>
  <c r="J12" i="10" s="1"/>
  <c r="J19" i="10" s="1"/>
  <c r="E11" i="10"/>
  <c r="E12" i="10" s="1"/>
  <c r="E19" i="10" s="1"/>
  <c r="M61" i="8"/>
  <c r="M47" i="8"/>
  <c r="D29" i="8"/>
  <c r="D15" i="8"/>
  <c r="F47" i="7"/>
  <c r="F61" i="7"/>
  <c r="P29" i="6"/>
  <c r="M59" i="4"/>
  <c r="C59" i="4"/>
  <c r="E61" i="5"/>
  <c r="E47" i="5"/>
  <c r="L47" i="5"/>
  <c r="L61" i="5"/>
  <c r="K61" i="5"/>
  <c r="K47" i="5"/>
  <c r="J29" i="8"/>
  <c r="J15" i="8"/>
  <c r="D47" i="5"/>
  <c r="P59" i="6"/>
  <c r="N15" i="5"/>
  <c r="N29" i="5"/>
  <c r="K61" i="4"/>
  <c r="K47" i="4"/>
  <c r="L15" i="5"/>
  <c r="L29" i="5"/>
  <c r="P61" i="5"/>
  <c r="P47" i="5"/>
  <c r="O59" i="5"/>
  <c r="H29" i="5"/>
  <c r="H15" i="5"/>
  <c r="I59" i="4"/>
  <c r="Q47" i="4"/>
  <c r="Q61" i="4"/>
  <c r="B61" i="4"/>
  <c r="B47" i="4"/>
  <c r="P61" i="4"/>
  <c r="P47" i="4"/>
  <c r="E29" i="4"/>
  <c r="E15" i="4"/>
  <c r="H47" i="4"/>
  <c r="H61" i="4"/>
  <c r="F29" i="4"/>
  <c r="F15" i="4"/>
  <c r="M11" i="7"/>
  <c r="M12" i="7" s="1"/>
  <c r="M19" i="7" s="1"/>
  <c r="B43" i="7"/>
  <c r="B44" i="7" s="1"/>
  <c r="B51" i="7" s="1"/>
  <c r="N43" i="7"/>
  <c r="N44" i="7" s="1"/>
  <c r="N51" i="7" s="1"/>
  <c r="F11" i="7"/>
  <c r="F12" i="7" s="1"/>
  <c r="F19" i="7" s="1"/>
  <c r="M43" i="7"/>
  <c r="M44" i="7" s="1"/>
  <c r="M51" i="7" s="1"/>
  <c r="J43" i="7"/>
  <c r="J44" i="7" s="1"/>
  <c r="J51" i="7" s="1"/>
  <c r="O11" i="7"/>
  <c r="O12" i="7" s="1"/>
  <c r="O19" i="7" s="1"/>
  <c r="D43" i="7"/>
  <c r="D44" i="7" s="1"/>
  <c r="D51" i="7" s="1"/>
  <c r="C11" i="7"/>
  <c r="C12" i="7" s="1"/>
  <c r="C19" i="7" s="1"/>
  <c r="N11" i="7"/>
  <c r="N12" i="7" s="1"/>
  <c r="N19" i="7" s="1"/>
  <c r="L43" i="7"/>
  <c r="L44" i="7" s="1"/>
  <c r="L51" i="7" s="1"/>
  <c r="D11" i="7"/>
  <c r="D12" i="7" s="1"/>
  <c r="D19" i="7" s="1"/>
  <c r="B11" i="7"/>
  <c r="B12" i="7" s="1"/>
  <c r="B19" i="7" s="1"/>
  <c r="P43" i="7"/>
  <c r="P44" i="7" s="1"/>
  <c r="P51" i="7" s="1"/>
  <c r="E30" i="4"/>
  <c r="F30" i="4" s="1"/>
  <c r="G30" i="4" s="1"/>
  <c r="H30" i="4" s="1"/>
  <c r="I30" i="4" s="1"/>
  <c r="J30" i="4" s="1"/>
  <c r="J15" i="5"/>
  <c r="J29" i="5"/>
  <c r="Q47" i="5"/>
  <c r="Q61" i="5"/>
  <c r="G61" i="5"/>
  <c r="G47" i="5"/>
  <c r="Q59" i="2"/>
  <c r="Q52" i="2"/>
  <c r="D43" i="6"/>
  <c r="D44" i="6" s="1"/>
  <c r="D51" i="6" s="1"/>
  <c r="K11" i="6"/>
  <c r="K12" i="6" s="1"/>
  <c r="K19" i="6" s="1"/>
  <c r="E11" i="6"/>
  <c r="E12" i="6" s="1"/>
  <c r="E19" i="6" s="1"/>
  <c r="I43" i="6"/>
  <c r="I44" i="6" s="1"/>
  <c r="I51" i="6" s="1"/>
  <c r="H11" i="6"/>
  <c r="H12" i="6" s="1"/>
  <c r="H19" i="6" s="1"/>
  <c r="I11" i="6"/>
  <c r="I12" i="6" s="1"/>
  <c r="I19" i="6" s="1"/>
  <c r="N43" i="6"/>
  <c r="N44" i="6" s="1"/>
  <c r="N51" i="6" s="1"/>
  <c r="E43" i="6"/>
  <c r="E44" i="6" s="1"/>
  <c r="E51" i="6" s="1"/>
  <c r="L11" i="6"/>
  <c r="L12" i="6" s="1"/>
  <c r="L19" i="6" s="1"/>
  <c r="F11" i="6"/>
  <c r="F12" i="6" s="1"/>
  <c r="F19" i="6" s="1"/>
  <c r="O43" i="6"/>
  <c r="O44" i="6" s="1"/>
  <c r="O51" i="6" s="1"/>
  <c r="J11" i="6"/>
  <c r="J12" i="6" s="1"/>
  <c r="J19" i="6" s="1"/>
  <c r="O11" i="6"/>
  <c r="O12" i="6" s="1"/>
  <c r="O19" i="6" s="1"/>
  <c r="H43" i="6"/>
  <c r="H44" i="6" s="1"/>
  <c r="H51" i="6" s="1"/>
  <c r="J43" i="6"/>
  <c r="J44" i="6" s="1"/>
  <c r="J51" i="6" s="1"/>
  <c r="J61" i="5"/>
  <c r="J47" i="5"/>
  <c r="F61" i="5"/>
  <c r="F47" i="5"/>
  <c r="P61" i="2"/>
  <c r="P47" i="2"/>
  <c r="C29" i="5"/>
  <c r="C15" i="5"/>
  <c r="F15" i="2"/>
  <c r="F29" i="2"/>
  <c r="O61" i="2"/>
  <c r="O47" i="2"/>
  <c r="H47" i="1"/>
  <c r="H61" i="1"/>
  <c r="D61" i="1"/>
  <c r="D47" i="1"/>
  <c r="L61" i="1"/>
  <c r="L47" i="1"/>
  <c r="N15" i="2"/>
  <c r="N29" i="2"/>
  <c r="C47" i="1"/>
  <c r="C61" i="1"/>
  <c r="O27" i="1"/>
  <c r="B29" i="2"/>
  <c r="B30" i="2" s="1"/>
  <c r="C30" i="2" s="1"/>
  <c r="B15" i="2"/>
  <c r="P15" i="1"/>
  <c r="K15" i="1"/>
  <c r="N61" i="1"/>
  <c r="N47" i="1"/>
  <c r="L61" i="2"/>
  <c r="G11" i="2"/>
  <c r="G12" i="2" s="1"/>
  <c r="G19" i="2" s="1"/>
  <c r="O11" i="2"/>
  <c r="O12" i="2" s="1"/>
  <c r="O19" i="2" s="1"/>
  <c r="J11" i="2"/>
  <c r="J12" i="2" s="1"/>
  <c r="J19" i="2" s="1"/>
  <c r="C43" i="2"/>
  <c r="C44" i="2" s="1"/>
  <c r="C51" i="2" s="1"/>
  <c r="K43" i="2"/>
  <c r="K44" i="2" s="1"/>
  <c r="K51" i="2" s="1"/>
  <c r="B43" i="1"/>
  <c r="B44" i="1" s="1"/>
  <c r="B51" i="1" s="1"/>
  <c r="M11" i="1"/>
  <c r="M12" i="1" s="1"/>
  <c r="M19" i="1" s="1"/>
  <c r="L11" i="1"/>
  <c r="L12" i="1" s="1"/>
  <c r="L19" i="1" s="1"/>
  <c r="K43" i="1"/>
  <c r="K44" i="1" s="1"/>
  <c r="K51" i="1" s="1"/>
  <c r="J11" i="1"/>
  <c r="J12" i="1" s="1"/>
  <c r="J19" i="1" s="1"/>
  <c r="E43" i="1"/>
  <c r="E44" i="1" s="1"/>
  <c r="E51" i="1" s="1"/>
  <c r="F43" i="2"/>
  <c r="F44" i="2" s="1"/>
  <c r="F51" i="2" s="1"/>
  <c r="B11" i="1"/>
  <c r="B12" i="1" s="1"/>
  <c r="B19" i="1" s="1"/>
  <c r="C11" i="1"/>
  <c r="C12" i="1" s="1"/>
  <c r="C19" i="1" s="1"/>
  <c r="N11" i="1"/>
  <c r="N12" i="1" s="1"/>
  <c r="N19" i="1" s="1"/>
  <c r="I43" i="1"/>
  <c r="I44" i="1" s="1"/>
  <c r="I51" i="1" s="1"/>
  <c r="Q43" i="1"/>
  <c r="Q44" i="1" s="1"/>
  <c r="Q51" i="1" s="1"/>
  <c r="N43" i="2"/>
  <c r="N44" i="2" s="1"/>
  <c r="N51" i="2" s="1"/>
  <c r="I11" i="2"/>
  <c r="I12" i="2" s="1"/>
  <c r="I19" i="2" s="1"/>
  <c r="B43" i="2"/>
  <c r="B44" i="2" s="1"/>
  <c r="B51" i="2" s="1"/>
  <c r="L11" i="2"/>
  <c r="L12" i="2" s="1"/>
  <c r="L19" i="2" s="1"/>
  <c r="E43" i="2"/>
  <c r="E44" i="2" s="1"/>
  <c r="E51" i="2" s="1"/>
  <c r="M43" i="2"/>
  <c r="M44" i="2" s="1"/>
  <c r="M51" i="2" s="1"/>
  <c r="E11" i="1"/>
  <c r="E12" i="1" s="1"/>
  <c r="E19" i="1" s="1"/>
  <c r="J43" i="1"/>
  <c r="J44" i="1" s="1"/>
  <c r="J51" i="1" s="1"/>
  <c r="I11" i="1"/>
  <c r="I12" i="1" s="1"/>
  <c r="I19" i="1" s="1"/>
  <c r="F11" i="1"/>
  <c r="F12" i="1" s="1"/>
  <c r="F19" i="1" s="1"/>
  <c r="G11" i="1"/>
  <c r="G12" i="1" s="1"/>
  <c r="G19" i="1" s="1"/>
  <c r="H11" i="1"/>
  <c r="H12" i="1" s="1"/>
  <c r="H19" i="1" s="1"/>
  <c r="C34" i="2" l="1"/>
  <c r="C20" i="2"/>
  <c r="M34" i="2"/>
  <c r="M20" i="2"/>
  <c r="H61" i="11"/>
  <c r="H47" i="11"/>
  <c r="D61" i="2"/>
  <c r="D47" i="2"/>
  <c r="C10" i="6"/>
  <c r="R68" i="6" s="1"/>
  <c r="I2" i="7"/>
  <c r="H31" i="3"/>
  <c r="D15" i="2"/>
  <c r="D29" i="2"/>
  <c r="D30" i="2" s="1"/>
  <c r="E30" i="2" s="1"/>
  <c r="F30" i="2" s="1"/>
  <c r="E61" i="7"/>
  <c r="E47" i="7"/>
  <c r="N27" i="8"/>
  <c r="D63" i="3"/>
  <c r="D64" i="3" s="1"/>
  <c r="D65" i="3" s="1"/>
  <c r="D66" i="3" s="1"/>
  <c r="P15" i="11"/>
  <c r="P29" i="11"/>
  <c r="B59" i="6"/>
  <c r="H15" i="11"/>
  <c r="H29" i="11"/>
  <c r="I15" i="11"/>
  <c r="I29" i="11"/>
  <c r="K27" i="5"/>
  <c r="I29" i="12"/>
  <c r="N63" i="1"/>
  <c r="N64" i="1" s="1"/>
  <c r="N65" i="1" s="1"/>
  <c r="N66" i="1" s="1"/>
  <c r="L58" i="3"/>
  <c r="L63" i="3" s="1"/>
  <c r="I26" i="3"/>
  <c r="I31" i="3" s="1"/>
  <c r="I32" i="3" s="1"/>
  <c r="I33" i="3" s="1"/>
  <c r="I34" i="3" s="1"/>
  <c r="O58" i="3"/>
  <c r="C58" i="3"/>
  <c r="O26" i="3"/>
  <c r="J58" i="3"/>
  <c r="F26" i="3"/>
  <c r="P26" i="3"/>
  <c r="L26" i="3"/>
  <c r="P58" i="3"/>
  <c r="I58" i="3"/>
  <c r="J26" i="3"/>
  <c r="J31" i="3" s="1"/>
  <c r="J32" i="3" s="1"/>
  <c r="J33" i="3" s="1"/>
  <c r="J34" i="3" s="1"/>
  <c r="C26" i="3"/>
  <c r="G26" i="3"/>
  <c r="M58" i="3"/>
  <c r="F58" i="3"/>
  <c r="B31" i="2"/>
  <c r="B32" i="2" s="1"/>
  <c r="B33" i="2" s="1"/>
  <c r="B34" i="2" s="1"/>
  <c r="B26" i="3"/>
  <c r="B31" i="3" s="1"/>
  <c r="B32" i="3" s="1"/>
  <c r="B33" i="3" s="1"/>
  <c r="B34" i="3" s="1"/>
  <c r="G61" i="2"/>
  <c r="G47" i="2"/>
  <c r="L47" i="4"/>
  <c r="L61" i="4"/>
  <c r="H15" i="2"/>
  <c r="H29" i="2"/>
  <c r="L59" i="2"/>
  <c r="L52" i="2"/>
  <c r="L74" i="2" s="1"/>
  <c r="G19" i="6"/>
  <c r="C51" i="6"/>
  <c r="B19" i="11"/>
  <c r="P61" i="1"/>
  <c r="P47" i="1"/>
  <c r="M1" i="5"/>
  <c r="J10" i="4"/>
  <c r="M61" i="1"/>
  <c r="Q63" i="1"/>
  <c r="Q64" i="1" s="1"/>
  <c r="Q65" i="1" s="1"/>
  <c r="Q66" i="1" s="1"/>
  <c r="E63" i="3"/>
  <c r="E64" i="3" s="1"/>
  <c r="E65" i="3" s="1"/>
  <c r="E66" i="3" s="1"/>
  <c r="M15" i="4"/>
  <c r="M29" i="4"/>
  <c r="F47" i="4"/>
  <c r="F61" i="4"/>
  <c r="D9" i="5"/>
  <c r="R64" i="5" s="1"/>
  <c r="R65" i="5" s="1"/>
  <c r="R66" i="5" s="1"/>
  <c r="L2" i="6"/>
  <c r="C9" i="11"/>
  <c r="E9" i="11" s="1"/>
  <c r="E10" i="11" s="1"/>
  <c r="I1" i="12"/>
  <c r="L1" i="5"/>
  <c r="J9" i="4"/>
  <c r="M19" i="6"/>
  <c r="F19" i="11"/>
  <c r="G51" i="6"/>
  <c r="L19" i="11"/>
  <c r="N51" i="11"/>
  <c r="H59" i="12"/>
  <c r="M9" i="2"/>
  <c r="B21" i="2" s="1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N9" i="2" s="1"/>
  <c r="E12" i="13" s="1"/>
  <c r="C13" i="13" s="1"/>
  <c r="N15" i="4"/>
  <c r="N29" i="4"/>
  <c r="O59" i="4"/>
  <c r="I51" i="12"/>
  <c r="I47" i="12" s="1"/>
  <c r="O29" i="1"/>
  <c r="H59" i="7"/>
  <c r="C63" i="2"/>
  <c r="C64" i="2" s="1"/>
  <c r="C65" i="2" s="1"/>
  <c r="C66" i="2" s="1"/>
  <c r="E47" i="4"/>
  <c r="E61" i="4"/>
  <c r="H70" i="2"/>
  <c r="H71" i="2" s="1"/>
  <c r="H69" i="2"/>
  <c r="Q56" i="3"/>
  <c r="Q63" i="3" s="1"/>
  <c r="Q64" i="3" s="1"/>
  <c r="Q65" i="3" s="1"/>
  <c r="Q66" i="3" s="1"/>
  <c r="M56" i="3"/>
  <c r="F56" i="3"/>
  <c r="O24" i="3"/>
  <c r="E24" i="3"/>
  <c r="E31" i="3" s="1"/>
  <c r="E32" i="3" s="1"/>
  <c r="E33" i="3" s="1"/>
  <c r="E34" i="3" s="1"/>
  <c r="J24" i="3"/>
  <c r="C24" i="3"/>
  <c r="H56" i="3"/>
  <c r="H63" i="3" s="1"/>
  <c r="H64" i="3" s="1"/>
  <c r="H65" i="3" s="1"/>
  <c r="H66" i="3" s="1"/>
  <c r="L24" i="3"/>
  <c r="L56" i="3"/>
  <c r="K24" i="3"/>
  <c r="K31" i="3" s="1"/>
  <c r="K32" i="3" s="1"/>
  <c r="K33" i="3" s="1"/>
  <c r="K34" i="3" s="1"/>
  <c r="N56" i="3"/>
  <c r="P24" i="3"/>
  <c r="K56" i="3"/>
  <c r="K63" i="3" s="1"/>
  <c r="K64" i="3" s="1"/>
  <c r="K65" i="3" s="1"/>
  <c r="K66" i="3" s="1"/>
  <c r="D56" i="3"/>
  <c r="B24" i="3"/>
  <c r="D24" i="3"/>
  <c r="N24" i="3"/>
  <c r="P56" i="3"/>
  <c r="M24" i="3"/>
  <c r="M31" i="3" s="1"/>
  <c r="M32" i="3" s="1"/>
  <c r="M33" i="3" s="1"/>
  <c r="M34" i="3" s="1"/>
  <c r="C56" i="3"/>
  <c r="I56" i="3"/>
  <c r="G56" i="3"/>
  <c r="G63" i="3" s="1"/>
  <c r="G64" i="3" s="1"/>
  <c r="G65" i="3" s="1"/>
  <c r="G66" i="3" s="1"/>
  <c r="H24" i="3"/>
  <c r="O56" i="3"/>
  <c r="F24" i="3"/>
  <c r="B56" i="3"/>
  <c r="B63" i="3" s="1"/>
  <c r="B64" i="3" s="1"/>
  <c r="B65" i="3" s="1"/>
  <c r="B66" i="3" s="1"/>
  <c r="E56" i="3"/>
  <c r="J56" i="3"/>
  <c r="I24" i="3"/>
  <c r="G24" i="3"/>
  <c r="N19" i="6"/>
  <c r="D19" i="6"/>
  <c r="F47" i="1"/>
  <c r="F61" i="1"/>
  <c r="M10" i="3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B54" i="3" s="1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N10" i="3" s="1"/>
  <c r="H13" i="13" s="1"/>
  <c r="F14" i="13" s="1"/>
  <c r="G13" i="13"/>
  <c r="E59" i="8"/>
  <c r="C59" i="11"/>
  <c r="E51" i="11"/>
  <c r="I15" i="10"/>
  <c r="O9" i="3"/>
  <c r="O15" i="4"/>
  <c r="O29" i="4"/>
  <c r="N63" i="3"/>
  <c r="N64" i="3" s="1"/>
  <c r="N65" i="3" s="1"/>
  <c r="N66" i="3" s="1"/>
  <c r="E20" i="2"/>
  <c r="E34" i="2"/>
  <c r="R64" i="3"/>
  <c r="R65" i="3" s="1"/>
  <c r="R66" i="3" s="1"/>
  <c r="H32" i="3"/>
  <c r="H33" i="3" s="1"/>
  <c r="H34" i="3" s="1"/>
  <c r="L64" i="3"/>
  <c r="L65" i="3" s="1"/>
  <c r="L66" i="3" s="1"/>
  <c r="P20" i="2"/>
  <c r="K51" i="6"/>
  <c r="F51" i="6"/>
  <c r="K27" i="7"/>
  <c r="M19" i="11"/>
  <c r="C27" i="6"/>
  <c r="F27" i="5"/>
  <c r="B27" i="12"/>
  <c r="K27" i="8"/>
  <c r="G27" i="5"/>
  <c r="N19" i="12"/>
  <c r="N15" i="12" s="1"/>
  <c r="D30" i="8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O30" i="8" s="1"/>
  <c r="P30" i="8" s="1"/>
  <c r="H63" i="1"/>
  <c r="H64" i="1" s="1"/>
  <c r="H65" i="1" s="1"/>
  <c r="H66" i="1" s="1"/>
  <c r="K29" i="4"/>
  <c r="K30" i="4" s="1"/>
  <c r="L30" i="4" s="1"/>
  <c r="M30" i="4" s="1"/>
  <c r="N30" i="4" s="1"/>
  <c r="O30" i="4" s="1"/>
  <c r="P30" i="4" s="1"/>
  <c r="B62" i="4" s="1"/>
  <c r="C62" i="4" s="1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K15" i="4"/>
  <c r="I47" i="5"/>
  <c r="I61" i="5"/>
  <c r="D31" i="3"/>
  <c r="D32" i="3" s="1"/>
  <c r="D33" i="3" s="1"/>
  <c r="D34" i="3" s="1"/>
  <c r="N31" i="3"/>
  <c r="N32" i="3" s="1"/>
  <c r="N33" i="3" s="1"/>
  <c r="N34" i="3" s="1"/>
  <c r="L51" i="6"/>
  <c r="M51" i="6"/>
  <c r="B59" i="5"/>
  <c r="D59" i="8"/>
  <c r="L29" i="10"/>
  <c r="L15" i="10"/>
  <c r="O29" i="12"/>
  <c r="O15" i="12"/>
  <c r="L51" i="11"/>
  <c r="D51" i="11"/>
  <c r="I3" i="5"/>
  <c r="O9" i="4"/>
  <c r="J61" i="1"/>
  <c r="J47" i="1"/>
  <c r="L15" i="2"/>
  <c r="L29" i="2"/>
  <c r="B15" i="1"/>
  <c r="B29" i="1"/>
  <c r="B30" i="1" s="1"/>
  <c r="K61" i="2"/>
  <c r="K47" i="2"/>
  <c r="G29" i="2"/>
  <c r="G15" i="2"/>
  <c r="L59" i="1"/>
  <c r="L52" i="1"/>
  <c r="P52" i="2"/>
  <c r="P59" i="2"/>
  <c r="O29" i="6"/>
  <c r="O15" i="6"/>
  <c r="L15" i="6"/>
  <c r="L29" i="6"/>
  <c r="D47" i="6"/>
  <c r="D61" i="6"/>
  <c r="D29" i="7"/>
  <c r="D15" i="7"/>
  <c r="D61" i="7"/>
  <c r="D47" i="7"/>
  <c r="F27" i="4"/>
  <c r="B59" i="4"/>
  <c r="P59" i="5"/>
  <c r="N27" i="5"/>
  <c r="L59" i="5"/>
  <c r="J15" i="10"/>
  <c r="J29" i="10"/>
  <c r="B15" i="10"/>
  <c r="B29" i="10"/>
  <c r="B30" i="10" s="1"/>
  <c r="I61" i="10"/>
  <c r="I47" i="10"/>
  <c r="M59" i="5"/>
  <c r="O47" i="11"/>
  <c r="O61" i="11"/>
  <c r="G29" i="11"/>
  <c r="G15" i="11"/>
  <c r="C61" i="10"/>
  <c r="C47" i="10"/>
  <c r="P27" i="7"/>
  <c r="C27" i="8"/>
  <c r="O61" i="9"/>
  <c r="O47" i="9"/>
  <c r="N15" i="9"/>
  <c r="N29" i="9"/>
  <c r="H61" i="9"/>
  <c r="H47" i="9"/>
  <c r="C15" i="9"/>
  <c r="C29" i="9"/>
  <c r="O29" i="9"/>
  <c r="O15" i="9"/>
  <c r="D27" i="10"/>
  <c r="M59" i="1"/>
  <c r="M52" i="1"/>
  <c r="C61" i="3"/>
  <c r="C47" i="3"/>
  <c r="I61" i="3"/>
  <c r="I47" i="3"/>
  <c r="H29" i="3"/>
  <c r="H15" i="3"/>
  <c r="B15" i="3"/>
  <c r="B29" i="3"/>
  <c r="B30" i="3" s="1"/>
  <c r="K61" i="3"/>
  <c r="K47" i="3"/>
  <c r="Q59" i="9"/>
  <c r="E29" i="1"/>
  <c r="E15" i="1"/>
  <c r="I61" i="1"/>
  <c r="I47" i="1"/>
  <c r="F47" i="2"/>
  <c r="F61" i="2"/>
  <c r="C47" i="2"/>
  <c r="C61" i="2"/>
  <c r="K27" i="1"/>
  <c r="K20" i="1"/>
  <c r="C59" i="1"/>
  <c r="C52" i="1"/>
  <c r="H52" i="1"/>
  <c r="H59" i="1"/>
  <c r="E61" i="6"/>
  <c r="E47" i="6"/>
  <c r="I61" i="6"/>
  <c r="I47" i="6"/>
  <c r="L61" i="7"/>
  <c r="L47" i="7"/>
  <c r="N47" i="7"/>
  <c r="N61" i="7"/>
  <c r="Q59" i="4"/>
  <c r="E59" i="5"/>
  <c r="Q61" i="10"/>
  <c r="Q47" i="10"/>
  <c r="H61" i="10"/>
  <c r="H47" i="10"/>
  <c r="O47" i="12"/>
  <c r="O61" i="12"/>
  <c r="E27" i="8"/>
  <c r="O29" i="11"/>
  <c r="O15" i="11"/>
  <c r="C29" i="11"/>
  <c r="C15" i="11"/>
  <c r="H30" i="5"/>
  <c r="I30" i="5" s="1"/>
  <c r="J30" i="5" s="1"/>
  <c r="K30" i="5" s="1"/>
  <c r="L30" i="5" s="1"/>
  <c r="M30" i="5" s="1"/>
  <c r="N30" i="5" s="1"/>
  <c r="O30" i="5" s="1"/>
  <c r="P30" i="5" s="1"/>
  <c r="B62" i="5" s="1"/>
  <c r="C62" i="5" s="1"/>
  <c r="D62" i="5" s="1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N47" i="9"/>
  <c r="N61" i="9"/>
  <c r="H29" i="9"/>
  <c r="H15" i="9"/>
  <c r="J29" i="9"/>
  <c r="J15" i="9"/>
  <c r="I47" i="9"/>
  <c r="I61" i="9"/>
  <c r="F15" i="9"/>
  <c r="F29" i="9"/>
  <c r="B15" i="9"/>
  <c r="B29" i="9"/>
  <c r="B30" i="9" s="1"/>
  <c r="E59" i="9"/>
  <c r="N59" i="12"/>
  <c r="F59" i="10"/>
  <c r="G59" i="7"/>
  <c r="F59" i="8"/>
  <c r="L59" i="10"/>
  <c r="F29" i="3"/>
  <c r="F15" i="3"/>
  <c r="P61" i="3"/>
  <c r="P47" i="3"/>
  <c r="O61" i="3"/>
  <c r="O47" i="3"/>
  <c r="O29" i="3"/>
  <c r="O15" i="3"/>
  <c r="E61" i="3"/>
  <c r="E47" i="3"/>
  <c r="J29" i="3"/>
  <c r="J15" i="3"/>
  <c r="N47" i="3"/>
  <c r="N61" i="3"/>
  <c r="N59" i="8"/>
  <c r="P27" i="10"/>
  <c r="P59" i="11"/>
  <c r="F29" i="1"/>
  <c r="F15" i="1"/>
  <c r="M61" i="2"/>
  <c r="M47" i="2"/>
  <c r="I29" i="2"/>
  <c r="I15" i="2"/>
  <c r="N29" i="1"/>
  <c r="N15" i="1"/>
  <c r="E47" i="1"/>
  <c r="E61" i="1"/>
  <c r="M15" i="1"/>
  <c r="M29" i="1"/>
  <c r="J29" i="2"/>
  <c r="J15" i="2"/>
  <c r="P27" i="1"/>
  <c r="P20" i="1"/>
  <c r="D59" i="1"/>
  <c r="D52" i="1"/>
  <c r="O52" i="2"/>
  <c r="O59" i="2"/>
  <c r="C27" i="5"/>
  <c r="F59" i="5"/>
  <c r="J47" i="6"/>
  <c r="J61" i="6"/>
  <c r="O47" i="6"/>
  <c r="O61" i="6"/>
  <c r="N61" i="6"/>
  <c r="N47" i="6"/>
  <c r="E15" i="6"/>
  <c r="E29" i="6"/>
  <c r="Q59" i="5"/>
  <c r="P47" i="7"/>
  <c r="P61" i="7"/>
  <c r="N29" i="7"/>
  <c r="N15" i="7"/>
  <c r="J47" i="7"/>
  <c r="J61" i="7"/>
  <c r="B61" i="7"/>
  <c r="B47" i="7"/>
  <c r="P59" i="4"/>
  <c r="P27" i="6"/>
  <c r="N29" i="10"/>
  <c r="N15" i="10"/>
  <c r="M61" i="10"/>
  <c r="M47" i="10"/>
  <c r="F15" i="10"/>
  <c r="F29" i="10"/>
  <c r="E61" i="10"/>
  <c r="E47" i="10"/>
  <c r="L61" i="12"/>
  <c r="L47" i="12"/>
  <c r="H15" i="12"/>
  <c r="H29" i="12"/>
  <c r="C59" i="5"/>
  <c r="M47" i="11"/>
  <c r="M61" i="11"/>
  <c r="K29" i="11"/>
  <c r="K15" i="11"/>
  <c r="E15" i="11"/>
  <c r="E29" i="11"/>
  <c r="N15" i="11"/>
  <c r="N29" i="11"/>
  <c r="B62" i="8"/>
  <c r="C62" i="8" s="1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K61" i="9"/>
  <c r="K47" i="9"/>
  <c r="J47" i="9"/>
  <c r="J61" i="9"/>
  <c r="P15" i="9"/>
  <c r="P29" i="9"/>
  <c r="I15" i="9"/>
  <c r="I29" i="9"/>
  <c r="F61" i="9"/>
  <c r="F47" i="9"/>
  <c r="M47" i="9"/>
  <c r="M61" i="9"/>
  <c r="M15" i="9"/>
  <c r="M29" i="9"/>
  <c r="H27" i="10"/>
  <c r="I27" i="7"/>
  <c r="L15" i="3"/>
  <c r="L29" i="3"/>
  <c r="E29" i="3"/>
  <c r="E15" i="3"/>
  <c r="P29" i="3"/>
  <c r="P15" i="3"/>
  <c r="D47" i="3"/>
  <c r="D61" i="3"/>
  <c r="B47" i="3"/>
  <c r="B61" i="3"/>
  <c r="M61" i="3"/>
  <c r="M47" i="3"/>
  <c r="G47" i="3"/>
  <c r="G61" i="3"/>
  <c r="C29" i="3"/>
  <c r="C15" i="3"/>
  <c r="O59" i="1"/>
  <c r="O52" i="1"/>
  <c r="D27" i="1"/>
  <c r="D20" i="1"/>
  <c r="I27" i="8"/>
  <c r="J59" i="2"/>
  <c r="J52" i="2"/>
  <c r="I59" i="8"/>
  <c r="I59" i="7"/>
  <c r="H15" i="1"/>
  <c r="H29" i="1"/>
  <c r="Q47" i="1"/>
  <c r="Q61" i="1"/>
  <c r="K47" i="1"/>
  <c r="K61" i="1"/>
  <c r="B20" i="2"/>
  <c r="B27" i="2"/>
  <c r="J59" i="5"/>
  <c r="H29" i="6"/>
  <c r="H15" i="6"/>
  <c r="J27" i="5"/>
  <c r="F29" i="7"/>
  <c r="F15" i="7"/>
  <c r="E27" i="4"/>
  <c r="H27" i="5"/>
  <c r="F59" i="7"/>
  <c r="P47" i="10"/>
  <c r="P61" i="10"/>
  <c r="O59" i="10"/>
  <c r="K61" i="11"/>
  <c r="K47" i="11"/>
  <c r="J47" i="11"/>
  <c r="J61" i="11"/>
  <c r="M27" i="5"/>
  <c r="O27" i="8"/>
  <c r="B61" i="9"/>
  <c r="B47" i="9"/>
  <c r="K15" i="9"/>
  <c r="K29" i="9"/>
  <c r="D59" i="9"/>
  <c r="J47" i="3"/>
  <c r="J61" i="3"/>
  <c r="D15" i="3"/>
  <c r="D29" i="3"/>
  <c r="Q47" i="3"/>
  <c r="Q61" i="3"/>
  <c r="K59" i="8"/>
  <c r="I27" i="10"/>
  <c r="E27" i="7"/>
  <c r="G29" i="1"/>
  <c r="G15" i="1"/>
  <c r="B47" i="2"/>
  <c r="B61" i="2"/>
  <c r="L15" i="1"/>
  <c r="L29" i="1"/>
  <c r="F20" i="2"/>
  <c r="F27" i="2"/>
  <c r="J15" i="6"/>
  <c r="J29" i="6"/>
  <c r="Q74" i="2"/>
  <c r="Q67" i="2"/>
  <c r="Q68" i="2" s="1"/>
  <c r="O29" i="7"/>
  <c r="O15" i="7"/>
  <c r="D59" i="5"/>
  <c r="K59" i="5"/>
  <c r="M59" i="8"/>
  <c r="M29" i="10"/>
  <c r="M15" i="10"/>
  <c r="C15" i="10"/>
  <c r="C29" i="10"/>
  <c r="Q61" i="11"/>
  <c r="Q47" i="11"/>
  <c r="L27" i="8"/>
  <c r="I15" i="1"/>
  <c r="I29" i="1"/>
  <c r="E61" i="2"/>
  <c r="E47" i="2"/>
  <c r="N47" i="2"/>
  <c r="N61" i="2"/>
  <c r="C29" i="1"/>
  <c r="C15" i="1"/>
  <c r="J29" i="1"/>
  <c r="J15" i="1"/>
  <c r="B47" i="1"/>
  <c r="B61" i="1"/>
  <c r="O29" i="2"/>
  <c r="O15" i="2"/>
  <c r="N52" i="1"/>
  <c r="N59" i="1"/>
  <c r="O42" i="1"/>
  <c r="O35" i="1"/>
  <c r="O36" i="1" s="1"/>
  <c r="N20" i="2"/>
  <c r="N27" i="2"/>
  <c r="H61" i="6"/>
  <c r="H47" i="6"/>
  <c r="F29" i="6"/>
  <c r="F15" i="6"/>
  <c r="I15" i="6"/>
  <c r="I29" i="6"/>
  <c r="K29" i="6"/>
  <c r="K15" i="6"/>
  <c r="G59" i="5"/>
  <c r="B29" i="7"/>
  <c r="B30" i="7" s="1"/>
  <c r="B15" i="7"/>
  <c r="C29" i="7"/>
  <c r="C15" i="7"/>
  <c r="M47" i="7"/>
  <c r="M61" i="7"/>
  <c r="M29" i="7"/>
  <c r="M15" i="7"/>
  <c r="H59" i="4"/>
  <c r="L27" i="5"/>
  <c r="K59" i="4"/>
  <c r="J27" i="8"/>
  <c r="D27" i="8"/>
  <c r="E15" i="10"/>
  <c r="E29" i="10"/>
  <c r="D61" i="10"/>
  <c r="D47" i="10"/>
  <c r="N61" i="10"/>
  <c r="N47" i="10"/>
  <c r="O15" i="10"/>
  <c r="O29" i="10"/>
  <c r="G47" i="12"/>
  <c r="G61" i="12"/>
  <c r="K47" i="12"/>
  <c r="K61" i="12"/>
  <c r="C59" i="8"/>
  <c r="F61" i="11"/>
  <c r="F47" i="11"/>
  <c r="J29" i="11"/>
  <c r="J15" i="11"/>
  <c r="I61" i="11"/>
  <c r="I47" i="11"/>
  <c r="G47" i="11"/>
  <c r="G61" i="11"/>
  <c r="G61" i="10"/>
  <c r="G47" i="10"/>
  <c r="P15" i="12"/>
  <c r="P29" i="12"/>
  <c r="C59" i="7"/>
  <c r="J59" i="8"/>
  <c r="B59" i="8"/>
  <c r="G29" i="9"/>
  <c r="G15" i="9"/>
  <c r="L61" i="9"/>
  <c r="L47" i="9"/>
  <c r="G61" i="9"/>
  <c r="G47" i="9"/>
  <c r="C61" i="9"/>
  <c r="C47" i="9"/>
  <c r="L29" i="9"/>
  <c r="L15" i="9"/>
  <c r="P61" i="9"/>
  <c r="P47" i="9"/>
  <c r="D15" i="9"/>
  <c r="D29" i="9"/>
  <c r="E27" i="9"/>
  <c r="G27" i="8"/>
  <c r="N29" i="3"/>
  <c r="N15" i="3"/>
  <c r="I29" i="3"/>
  <c r="I15" i="3"/>
  <c r="L47" i="3"/>
  <c r="L61" i="3"/>
  <c r="H47" i="3"/>
  <c r="H61" i="3"/>
  <c r="G29" i="3"/>
  <c r="G15" i="3"/>
  <c r="F47" i="3"/>
  <c r="F61" i="3"/>
  <c r="M29" i="3"/>
  <c r="M15" i="3"/>
  <c r="K29" i="3"/>
  <c r="K15" i="3"/>
  <c r="G59" i="1"/>
  <c r="G52" i="1"/>
  <c r="K20" i="2"/>
  <c r="K27" i="2"/>
  <c r="G59" i="8"/>
  <c r="H59" i="8"/>
  <c r="K27" i="10"/>
  <c r="M9" i="3" l="1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B53" i="3" s="1"/>
  <c r="C53" i="3" s="1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N9" i="3" s="1"/>
  <c r="E13" i="13" s="1"/>
  <c r="C14" i="13" s="1"/>
  <c r="L29" i="11"/>
  <c r="L15" i="11"/>
  <c r="C9" i="12"/>
  <c r="E9" i="12" s="1"/>
  <c r="E10" i="12" s="1"/>
  <c r="K19" i="12"/>
  <c r="G19" i="12"/>
  <c r="G59" i="2"/>
  <c r="G52" i="2"/>
  <c r="G31" i="3"/>
  <c r="G32" i="3" s="1"/>
  <c r="G33" i="3" s="1"/>
  <c r="G34" i="3" s="1"/>
  <c r="P31" i="3"/>
  <c r="P32" i="3" s="1"/>
  <c r="P33" i="3" s="1"/>
  <c r="P34" i="3" s="1"/>
  <c r="F51" i="12"/>
  <c r="D59" i="2"/>
  <c r="D52" i="2"/>
  <c r="M42" i="2"/>
  <c r="M35" i="2"/>
  <c r="M36" i="2" s="1"/>
  <c r="I61" i="12"/>
  <c r="E51" i="12"/>
  <c r="P42" i="2"/>
  <c r="P35" i="2"/>
  <c r="P36" i="2" s="1"/>
  <c r="M10" i="4"/>
  <c r="B22" i="4" s="1"/>
  <c r="C22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B54" i="4" s="1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N10" i="4" s="1"/>
  <c r="H14" i="13" s="1"/>
  <c r="J51" i="12"/>
  <c r="G47" i="6"/>
  <c r="G61" i="6"/>
  <c r="M27" i="4"/>
  <c r="M20" i="4"/>
  <c r="P59" i="1"/>
  <c r="P52" i="1"/>
  <c r="L67" i="2"/>
  <c r="L68" i="2" s="1"/>
  <c r="C31" i="3"/>
  <c r="C32" i="3" s="1"/>
  <c r="C33" i="3" s="1"/>
  <c r="C34" i="3" s="1"/>
  <c r="F31" i="3"/>
  <c r="F32" i="3" s="1"/>
  <c r="F33" i="3" s="1"/>
  <c r="F34" i="3" s="1"/>
  <c r="H27" i="11"/>
  <c r="D27" i="2"/>
  <c r="D20" i="2"/>
  <c r="D47" i="11"/>
  <c r="D61" i="11"/>
  <c r="L61" i="6"/>
  <c r="L47" i="6"/>
  <c r="K27" i="4"/>
  <c r="K61" i="6"/>
  <c r="K47" i="6"/>
  <c r="E30" i="6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B62" i="6" s="1"/>
  <c r="C62" i="6" s="1"/>
  <c r="D62" i="6" s="1"/>
  <c r="E62" i="6" s="1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N29" i="12"/>
  <c r="L61" i="11"/>
  <c r="L47" i="11"/>
  <c r="Q51" i="12"/>
  <c r="M29" i="11"/>
  <c r="M15" i="11"/>
  <c r="O27" i="4"/>
  <c r="L19" i="12"/>
  <c r="P51" i="12"/>
  <c r="F29" i="11"/>
  <c r="F15" i="11"/>
  <c r="D9" i="6"/>
  <c r="R64" i="6" s="1"/>
  <c r="R65" i="6" s="1"/>
  <c r="R66" i="6" s="1"/>
  <c r="L2" i="7"/>
  <c r="P26" i="4"/>
  <c r="P31" i="4" s="1"/>
  <c r="P32" i="4" s="1"/>
  <c r="P33" i="4" s="1"/>
  <c r="H26" i="4"/>
  <c r="E58" i="4"/>
  <c r="E63" i="4" s="1"/>
  <c r="E64" i="4" s="1"/>
  <c r="E65" i="4" s="1"/>
  <c r="E66" i="4" s="1"/>
  <c r="G58" i="4"/>
  <c r="G63" i="4" s="1"/>
  <c r="G64" i="4" s="1"/>
  <c r="G65" i="4" s="1"/>
  <c r="N26" i="4"/>
  <c r="F26" i="4"/>
  <c r="K58" i="4"/>
  <c r="K63" i="4" s="1"/>
  <c r="K64" i="4" s="1"/>
  <c r="K65" i="4" s="1"/>
  <c r="C58" i="4"/>
  <c r="I58" i="4"/>
  <c r="I63" i="4" s="1"/>
  <c r="I64" i="4" s="1"/>
  <c r="I65" i="4" s="1"/>
  <c r="Q58" i="4"/>
  <c r="Q63" i="4" s="1"/>
  <c r="Q64" i="4" s="1"/>
  <c r="Q65" i="4" s="1"/>
  <c r="J26" i="4"/>
  <c r="O58" i="4"/>
  <c r="H58" i="4"/>
  <c r="D26" i="4"/>
  <c r="J58" i="4"/>
  <c r="J63" i="4" s="1"/>
  <c r="J64" i="4" s="1"/>
  <c r="J65" i="4" s="1"/>
  <c r="M58" i="4"/>
  <c r="M63" i="4" s="1"/>
  <c r="M64" i="4" s="1"/>
  <c r="M65" i="4" s="1"/>
  <c r="B26" i="4"/>
  <c r="L26" i="4"/>
  <c r="L31" i="4" s="1"/>
  <c r="L32" i="4" s="1"/>
  <c r="L33" i="4" s="1"/>
  <c r="K26" i="4"/>
  <c r="K31" i="4" s="1"/>
  <c r="K32" i="4" s="1"/>
  <c r="K33" i="4" s="1"/>
  <c r="K34" i="4" s="1"/>
  <c r="L58" i="4"/>
  <c r="M26" i="4"/>
  <c r="M31" i="4" s="1"/>
  <c r="M32" i="4" s="1"/>
  <c r="M33" i="4" s="1"/>
  <c r="M34" i="4" s="1"/>
  <c r="N58" i="4"/>
  <c r="N63" i="4" s="1"/>
  <c r="N64" i="4" s="1"/>
  <c r="N65" i="4" s="1"/>
  <c r="C26" i="4"/>
  <c r="O26" i="4"/>
  <c r="P58" i="4"/>
  <c r="P63" i="4" s="1"/>
  <c r="P64" i="4" s="1"/>
  <c r="P65" i="4" s="1"/>
  <c r="E26" i="4"/>
  <c r="B58" i="4"/>
  <c r="G26" i="4"/>
  <c r="G31" i="4" s="1"/>
  <c r="G32" i="4" s="1"/>
  <c r="G33" i="4" s="1"/>
  <c r="D58" i="4"/>
  <c r="I26" i="4"/>
  <c r="F58" i="4"/>
  <c r="F63" i="4" s="1"/>
  <c r="F64" i="4" s="1"/>
  <c r="F65" i="4" s="1"/>
  <c r="F66" i="4" s="1"/>
  <c r="J63" i="3"/>
  <c r="J64" i="3" s="1"/>
  <c r="J65" i="3" s="1"/>
  <c r="J66" i="3" s="1"/>
  <c r="D19" i="12"/>
  <c r="C42" i="2"/>
  <c r="C35" i="2"/>
  <c r="C36" i="2" s="1"/>
  <c r="O27" i="12"/>
  <c r="M51" i="12"/>
  <c r="F52" i="1"/>
  <c r="F59" i="1"/>
  <c r="F19" i="12"/>
  <c r="M29" i="6"/>
  <c r="M15" i="6"/>
  <c r="M1" i="6"/>
  <c r="J10" i="5"/>
  <c r="B29" i="11"/>
  <c r="B30" i="11" s="1"/>
  <c r="C30" i="11" s="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B62" i="11" s="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B15" i="11"/>
  <c r="H20" i="2"/>
  <c r="H27" i="2"/>
  <c r="I63" i="3"/>
  <c r="I64" i="3" s="1"/>
  <c r="I65" i="3" s="1"/>
  <c r="I66" i="3" s="1"/>
  <c r="O31" i="3"/>
  <c r="O32" i="3" s="1"/>
  <c r="O33" i="3" s="1"/>
  <c r="O34" i="3" s="1"/>
  <c r="E59" i="7"/>
  <c r="I2" i="8"/>
  <c r="C10" i="7"/>
  <c r="R68" i="7" s="1"/>
  <c r="C30" i="7"/>
  <c r="D30" i="7" s="1"/>
  <c r="E30" i="7" s="1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I59" i="5"/>
  <c r="D29" i="6"/>
  <c r="D30" i="6" s="1"/>
  <c r="D15" i="6"/>
  <c r="E59" i="4"/>
  <c r="E52" i="4"/>
  <c r="N27" i="4"/>
  <c r="N47" i="11"/>
  <c r="N61" i="11"/>
  <c r="I56" i="4"/>
  <c r="C56" i="4"/>
  <c r="N56" i="4"/>
  <c r="L24" i="4"/>
  <c r="P24" i="4"/>
  <c r="B56" i="4"/>
  <c r="M24" i="4"/>
  <c r="B24" i="4"/>
  <c r="D56" i="4"/>
  <c r="C24" i="4"/>
  <c r="K56" i="4"/>
  <c r="I24" i="4"/>
  <c r="F24" i="4"/>
  <c r="N24" i="4"/>
  <c r="H24" i="4"/>
  <c r="P56" i="4"/>
  <c r="O24" i="4"/>
  <c r="O56" i="4"/>
  <c r="J56" i="4"/>
  <c r="E24" i="4"/>
  <c r="D24" i="4"/>
  <c r="J24" i="4"/>
  <c r="E56" i="4"/>
  <c r="G56" i="4"/>
  <c r="M56" i="4"/>
  <c r="Q56" i="4"/>
  <c r="L56" i="4"/>
  <c r="G24" i="4"/>
  <c r="K24" i="4"/>
  <c r="H56" i="4"/>
  <c r="F56" i="4"/>
  <c r="C51" i="12"/>
  <c r="C61" i="6"/>
  <c r="C47" i="6"/>
  <c r="F63" i="3"/>
  <c r="F64" i="3" s="1"/>
  <c r="F65" i="3" s="1"/>
  <c r="F66" i="3" s="1"/>
  <c r="P63" i="3"/>
  <c r="P64" i="3" s="1"/>
  <c r="P65" i="3" s="1"/>
  <c r="P66" i="3" s="1"/>
  <c r="C63" i="3"/>
  <c r="C64" i="3" s="1"/>
  <c r="C65" i="3" s="1"/>
  <c r="C66" i="3" s="1"/>
  <c r="I27" i="11"/>
  <c r="H59" i="11"/>
  <c r="E19" i="12"/>
  <c r="L27" i="10"/>
  <c r="M47" i="6"/>
  <c r="M61" i="6"/>
  <c r="C19" i="12"/>
  <c r="F61" i="6"/>
  <c r="F47" i="6"/>
  <c r="E35" i="2"/>
  <c r="E36" i="2" s="1"/>
  <c r="E42" i="2"/>
  <c r="E61" i="11"/>
  <c r="E47" i="11"/>
  <c r="N29" i="6"/>
  <c r="N15" i="6"/>
  <c r="D12" i="13"/>
  <c r="B51" i="12"/>
  <c r="L1" i="6"/>
  <c r="J9" i="5"/>
  <c r="F59" i="4"/>
  <c r="F52" i="4"/>
  <c r="M19" i="12"/>
  <c r="G29" i="6"/>
  <c r="G15" i="6"/>
  <c r="L59" i="4"/>
  <c r="M63" i="3"/>
  <c r="M64" i="3" s="1"/>
  <c r="M65" i="3" s="1"/>
  <c r="M66" i="3" s="1"/>
  <c r="L31" i="3"/>
  <c r="L32" i="3" s="1"/>
  <c r="L33" i="3" s="1"/>
  <c r="O63" i="3"/>
  <c r="O64" i="3" s="1"/>
  <c r="O65" i="3" s="1"/>
  <c r="O66" i="3" s="1"/>
  <c r="J19" i="12"/>
  <c r="D51" i="12"/>
  <c r="P27" i="11"/>
  <c r="I3" i="6"/>
  <c r="O9" i="5"/>
  <c r="L59" i="3"/>
  <c r="L52" i="3"/>
  <c r="E27" i="10"/>
  <c r="M59" i="7"/>
  <c r="N35" i="2"/>
  <c r="N36" i="2" s="1"/>
  <c r="N42" i="2"/>
  <c r="N67" i="1"/>
  <c r="N68" i="1" s="1"/>
  <c r="N74" i="1"/>
  <c r="C27" i="10"/>
  <c r="L27" i="1"/>
  <c r="L20" i="1"/>
  <c r="J59" i="3"/>
  <c r="J52" i="3"/>
  <c r="P59" i="10"/>
  <c r="K52" i="1"/>
  <c r="K59" i="1"/>
  <c r="D35" i="1"/>
  <c r="D36" i="1" s="1"/>
  <c r="D42" i="1"/>
  <c r="M59" i="3"/>
  <c r="M59" i="9"/>
  <c r="I27" i="9"/>
  <c r="L59" i="12"/>
  <c r="P42" i="1"/>
  <c r="P35" i="1"/>
  <c r="P36" i="1" s="1"/>
  <c r="N27" i="1"/>
  <c r="N20" i="1"/>
  <c r="J27" i="3"/>
  <c r="J20" i="3"/>
  <c r="P59" i="3"/>
  <c r="P52" i="3"/>
  <c r="B27" i="9"/>
  <c r="I59" i="9"/>
  <c r="H59" i="10"/>
  <c r="I59" i="6"/>
  <c r="K35" i="1"/>
  <c r="K36" i="1" s="1"/>
  <c r="K42" i="1"/>
  <c r="H20" i="3"/>
  <c r="H27" i="3"/>
  <c r="G27" i="11"/>
  <c r="G27" i="2"/>
  <c r="G20" i="2"/>
  <c r="J52" i="1"/>
  <c r="J59" i="1"/>
  <c r="I27" i="3"/>
  <c r="I20" i="3"/>
  <c r="G59" i="9"/>
  <c r="J27" i="11"/>
  <c r="D59" i="10"/>
  <c r="C27" i="7"/>
  <c r="O38" i="1"/>
  <c r="O37" i="1"/>
  <c r="J27" i="1"/>
  <c r="J20" i="1"/>
  <c r="M27" i="10"/>
  <c r="P4" i="4"/>
  <c r="D4" i="4" s="1"/>
  <c r="G9" i="4"/>
  <c r="G10" i="4" s="1"/>
  <c r="D5" i="4" s="1"/>
  <c r="H27" i="6"/>
  <c r="D59" i="3"/>
  <c r="D52" i="3"/>
  <c r="K59" i="9"/>
  <c r="E27" i="11"/>
  <c r="M59" i="11"/>
  <c r="F27" i="10"/>
  <c r="J59" i="7"/>
  <c r="P59" i="7"/>
  <c r="E27" i="6"/>
  <c r="O59" i="6"/>
  <c r="O67" i="2"/>
  <c r="O68" i="2" s="1"/>
  <c r="O74" i="2"/>
  <c r="M27" i="1"/>
  <c r="M20" i="1"/>
  <c r="J27" i="9"/>
  <c r="N27" i="12"/>
  <c r="H74" i="1"/>
  <c r="H67" i="1"/>
  <c r="H68" i="1" s="1"/>
  <c r="F59" i="2"/>
  <c r="F52" i="2"/>
  <c r="C27" i="9"/>
  <c r="N27" i="9"/>
  <c r="I59" i="12"/>
  <c r="J27" i="10"/>
  <c r="L27" i="6"/>
  <c r="P67" i="2"/>
  <c r="P68" i="2" s="1"/>
  <c r="P74" i="2"/>
  <c r="B27" i="1"/>
  <c r="B20" i="1"/>
  <c r="K35" i="2"/>
  <c r="K36" i="2" s="1"/>
  <c r="K42" i="2"/>
  <c r="F59" i="3"/>
  <c r="F52" i="3"/>
  <c r="H59" i="3"/>
  <c r="H52" i="3"/>
  <c r="D27" i="9"/>
  <c r="P27" i="12"/>
  <c r="G59" i="11"/>
  <c r="K59" i="12"/>
  <c r="O27" i="10"/>
  <c r="I27" i="6"/>
  <c r="N59" i="2"/>
  <c r="N52" i="2"/>
  <c r="I20" i="1"/>
  <c r="I27" i="1"/>
  <c r="O27" i="7"/>
  <c r="G30" i="2"/>
  <c r="H30" i="2" s="1"/>
  <c r="I30" i="2" s="1"/>
  <c r="J30" i="2" s="1"/>
  <c r="K30" i="2" s="1"/>
  <c r="L30" i="2" s="1"/>
  <c r="M30" i="2" s="1"/>
  <c r="N30" i="2" s="1"/>
  <c r="O30" i="2" s="1"/>
  <c r="P30" i="2" s="1"/>
  <c r="B62" i="2" s="1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B52" i="2"/>
  <c r="B59" i="2"/>
  <c r="D20" i="3"/>
  <c r="D27" i="3"/>
  <c r="K27" i="9"/>
  <c r="J59" i="11"/>
  <c r="B35" i="2"/>
  <c r="B36" i="2" s="1"/>
  <c r="B42" i="2"/>
  <c r="Q59" i="1"/>
  <c r="Q52" i="1"/>
  <c r="O74" i="1"/>
  <c r="O67" i="1"/>
  <c r="O68" i="1" s="1"/>
  <c r="P27" i="3"/>
  <c r="P20" i="3"/>
  <c r="M27" i="9"/>
  <c r="P27" i="9"/>
  <c r="K27" i="11"/>
  <c r="E59" i="10"/>
  <c r="M59" i="10"/>
  <c r="B59" i="7"/>
  <c r="N27" i="7"/>
  <c r="N59" i="6"/>
  <c r="D67" i="1"/>
  <c r="D68" i="1" s="1"/>
  <c r="D74" i="1"/>
  <c r="J27" i="2"/>
  <c r="J20" i="2"/>
  <c r="I27" i="2"/>
  <c r="I20" i="2"/>
  <c r="F27" i="1"/>
  <c r="F20" i="1"/>
  <c r="E59" i="3"/>
  <c r="E52" i="3"/>
  <c r="O59" i="3"/>
  <c r="O52" i="3"/>
  <c r="F27" i="3"/>
  <c r="F20" i="3"/>
  <c r="F27" i="9"/>
  <c r="N59" i="9"/>
  <c r="O27" i="11"/>
  <c r="Q59" i="10"/>
  <c r="E59" i="6"/>
  <c r="C74" i="1"/>
  <c r="C67" i="1"/>
  <c r="C68" i="1" s="1"/>
  <c r="I52" i="1"/>
  <c r="I59" i="1"/>
  <c r="C30" i="3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B62" i="3" s="1"/>
  <c r="C62" i="3" s="1"/>
  <c r="D62" i="3" s="1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I59" i="3"/>
  <c r="M67" i="1"/>
  <c r="M68" i="1" s="1"/>
  <c r="M74" i="1"/>
  <c r="O27" i="9"/>
  <c r="H59" i="9"/>
  <c r="O59" i="9"/>
  <c r="C59" i="10"/>
  <c r="C30" i="10"/>
  <c r="D30" i="10" s="1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B62" i="10" s="1"/>
  <c r="C62" i="10" s="1"/>
  <c r="D62" i="10" s="1"/>
  <c r="E62" i="10" s="1"/>
  <c r="F62" i="10" s="1"/>
  <c r="G62" i="10" s="1"/>
  <c r="H62" i="10" s="1"/>
  <c r="I62" i="10" s="1"/>
  <c r="J62" i="10" s="1"/>
  <c r="K62" i="10" s="1"/>
  <c r="L62" i="10" s="1"/>
  <c r="M62" i="10" s="1"/>
  <c r="N62" i="10" s="1"/>
  <c r="O62" i="10" s="1"/>
  <c r="P62" i="10" s="1"/>
  <c r="Q62" i="10" s="1"/>
  <c r="D27" i="7"/>
  <c r="O27" i="6"/>
  <c r="L67" i="1"/>
  <c r="L68" i="1" s="1"/>
  <c r="L74" i="1"/>
  <c r="K59" i="2"/>
  <c r="K52" i="2"/>
  <c r="G59" i="12"/>
  <c r="B59" i="1"/>
  <c r="B52" i="1"/>
  <c r="Q69" i="2"/>
  <c r="Q70" i="2"/>
  <c r="Q59" i="3"/>
  <c r="Q52" i="3"/>
  <c r="H27" i="1"/>
  <c r="H20" i="1"/>
  <c r="J67" i="2"/>
  <c r="J68" i="2" s="1"/>
  <c r="J74" i="2"/>
  <c r="C27" i="3"/>
  <c r="C20" i="3"/>
  <c r="E27" i="3"/>
  <c r="E20" i="3"/>
  <c r="J59" i="9"/>
  <c r="N27" i="10"/>
  <c r="M59" i="2"/>
  <c r="M52" i="2"/>
  <c r="O27" i="3"/>
  <c r="O20" i="3"/>
  <c r="C27" i="11"/>
  <c r="L59" i="7"/>
  <c r="E27" i="1"/>
  <c r="E20" i="1"/>
  <c r="K52" i="3"/>
  <c r="K59" i="3"/>
  <c r="C59" i="3"/>
  <c r="C52" i="3"/>
  <c r="I59" i="10"/>
  <c r="D59" i="7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B62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K27" i="3"/>
  <c r="K20" i="3"/>
  <c r="L27" i="9"/>
  <c r="G27" i="9"/>
  <c r="M27" i="7"/>
  <c r="H59" i="6"/>
  <c r="O20" i="2"/>
  <c r="O27" i="2"/>
  <c r="F35" i="2"/>
  <c r="F36" i="2" s="1"/>
  <c r="F42" i="2"/>
  <c r="F27" i="7"/>
  <c r="F59" i="9"/>
  <c r="G74" i="1"/>
  <c r="G67" i="1"/>
  <c r="G68" i="1" s="1"/>
  <c r="M27" i="3"/>
  <c r="M20" i="3"/>
  <c r="G20" i="3"/>
  <c r="G27" i="3"/>
  <c r="N27" i="3"/>
  <c r="N20" i="3"/>
  <c r="P59" i="9"/>
  <c r="C59" i="9"/>
  <c r="L59" i="9"/>
  <c r="G59" i="10"/>
  <c r="I59" i="11"/>
  <c r="F59" i="11"/>
  <c r="N59" i="10"/>
  <c r="B27" i="7"/>
  <c r="K27" i="6"/>
  <c r="F27" i="6"/>
  <c r="C27" i="1"/>
  <c r="C20" i="1"/>
  <c r="E59" i="2"/>
  <c r="E52" i="2"/>
  <c r="Q59" i="11"/>
  <c r="J27" i="6"/>
  <c r="G20" i="1"/>
  <c r="G27" i="1"/>
  <c r="B59" i="9"/>
  <c r="K59" i="11"/>
  <c r="G59" i="3"/>
  <c r="G52" i="3"/>
  <c r="B59" i="3"/>
  <c r="B52" i="3"/>
  <c r="L27" i="3"/>
  <c r="G9" i="8"/>
  <c r="G10" i="8" s="1"/>
  <c r="D5" i="8" s="1"/>
  <c r="P4" i="8"/>
  <c r="D4" i="8" s="1"/>
  <c r="N27" i="11"/>
  <c r="H27" i="12"/>
  <c r="B62" i="7"/>
  <c r="C62" i="7" s="1"/>
  <c r="D62" i="7" s="1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J59" i="6"/>
  <c r="E52" i="1"/>
  <c r="E59" i="1"/>
  <c r="N59" i="3"/>
  <c r="N52" i="3"/>
  <c r="C30" i="9"/>
  <c r="D30" i="9" s="1"/>
  <c r="E30" i="9" s="1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B62" i="9" s="1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H27" i="9"/>
  <c r="G9" i="5"/>
  <c r="G10" i="5" s="1"/>
  <c r="D5" i="5" s="1"/>
  <c r="P4" i="5"/>
  <c r="D4" i="5" s="1"/>
  <c r="O59" i="12"/>
  <c r="N59" i="7"/>
  <c r="C59" i="2"/>
  <c r="C52" i="2"/>
  <c r="B27" i="3"/>
  <c r="B20" i="3"/>
  <c r="O59" i="11"/>
  <c r="B27" i="10"/>
  <c r="D59" i="6"/>
  <c r="L20" i="2"/>
  <c r="L27" i="2"/>
  <c r="M66" i="4" l="1"/>
  <c r="M52" i="4"/>
  <c r="F27" i="11"/>
  <c r="K29" i="12"/>
  <c r="K15" i="12"/>
  <c r="M59" i="6"/>
  <c r="G34" i="4"/>
  <c r="G20" i="4"/>
  <c r="Q66" i="4"/>
  <c r="Q52" i="4"/>
  <c r="F47" i="12"/>
  <c r="F61" i="12"/>
  <c r="G9" i="11"/>
  <c r="G10" i="11" s="1"/>
  <c r="D5" i="11" s="1"/>
  <c r="P4" i="11"/>
  <c r="M15" i="12"/>
  <c r="M29" i="12"/>
  <c r="M27" i="11"/>
  <c r="N66" i="4"/>
  <c r="N52" i="4"/>
  <c r="G66" i="4"/>
  <c r="G52" i="4"/>
  <c r="L34" i="3"/>
  <c r="L20" i="3"/>
  <c r="L35" i="3" s="1"/>
  <c r="L36" i="3" s="1"/>
  <c r="F15" i="13"/>
  <c r="G14" i="13"/>
  <c r="M35" i="4"/>
  <c r="M36" i="4" s="1"/>
  <c r="M42" i="4"/>
  <c r="F67" i="4"/>
  <c r="F68" i="4" s="1"/>
  <c r="F74" i="4"/>
  <c r="N27" i="6"/>
  <c r="E38" i="2"/>
  <c r="E39" i="2" s="1"/>
  <c r="E37" i="2"/>
  <c r="C61" i="12"/>
  <c r="C47" i="12"/>
  <c r="E67" i="4"/>
  <c r="E68" i="4" s="1"/>
  <c r="E74" i="4"/>
  <c r="F26" i="5"/>
  <c r="F31" i="5" s="1"/>
  <c r="F32" i="5" s="1"/>
  <c r="F33" i="5" s="1"/>
  <c r="P26" i="5"/>
  <c r="M58" i="5"/>
  <c r="E58" i="5"/>
  <c r="E63" i="5" s="1"/>
  <c r="E64" i="5" s="1"/>
  <c r="E65" i="5" s="1"/>
  <c r="C58" i="5"/>
  <c r="L26" i="5"/>
  <c r="I58" i="5"/>
  <c r="I63" i="5" s="1"/>
  <c r="I64" i="5" s="1"/>
  <c r="I65" i="5" s="1"/>
  <c r="P58" i="5"/>
  <c r="O58" i="5"/>
  <c r="H26" i="5"/>
  <c r="J26" i="5"/>
  <c r="K58" i="5"/>
  <c r="E26" i="5"/>
  <c r="E31" i="5" s="1"/>
  <c r="E32" i="5" s="1"/>
  <c r="E33" i="5" s="1"/>
  <c r="G58" i="5"/>
  <c r="G63" i="5" s="1"/>
  <c r="G64" i="5" s="1"/>
  <c r="G65" i="5" s="1"/>
  <c r="H58" i="5"/>
  <c r="F58" i="5"/>
  <c r="F63" i="5" s="1"/>
  <c r="F64" i="5" s="1"/>
  <c r="F65" i="5" s="1"/>
  <c r="D26" i="5"/>
  <c r="J58" i="5"/>
  <c r="I26" i="5"/>
  <c r="I31" i="5" s="1"/>
  <c r="I32" i="5" s="1"/>
  <c r="I33" i="5" s="1"/>
  <c r="N58" i="5"/>
  <c r="N63" i="5" s="1"/>
  <c r="N64" i="5" s="1"/>
  <c r="N65" i="5" s="1"/>
  <c r="N26" i="5"/>
  <c r="G26" i="5"/>
  <c r="B26" i="5"/>
  <c r="B58" i="5"/>
  <c r="C26" i="5"/>
  <c r="Q58" i="5"/>
  <c r="Q63" i="5" s="1"/>
  <c r="Q64" i="5" s="1"/>
  <c r="Q65" i="5" s="1"/>
  <c r="D58" i="5"/>
  <c r="M26" i="5"/>
  <c r="L58" i="5"/>
  <c r="O26" i="5"/>
  <c r="K26" i="5"/>
  <c r="K31" i="5" s="1"/>
  <c r="K32" i="5" s="1"/>
  <c r="K33" i="5" s="1"/>
  <c r="F67" i="1"/>
  <c r="F68" i="1" s="1"/>
  <c r="F74" i="1"/>
  <c r="D29" i="12"/>
  <c r="D15" i="12"/>
  <c r="B63" i="4"/>
  <c r="B64" i="4" s="1"/>
  <c r="B65" i="4" s="1"/>
  <c r="J52" i="4"/>
  <c r="J66" i="4"/>
  <c r="I66" i="4"/>
  <c r="I52" i="4"/>
  <c r="K59" i="6"/>
  <c r="F59" i="6"/>
  <c r="M1" i="7"/>
  <c r="J10" i="6"/>
  <c r="M61" i="12"/>
  <c r="M47" i="12"/>
  <c r="E31" i="4"/>
  <c r="E32" i="4" s="1"/>
  <c r="E33" i="4" s="1"/>
  <c r="L63" i="4"/>
  <c r="L64" i="4" s="1"/>
  <c r="L65" i="4" s="1"/>
  <c r="D31" i="4"/>
  <c r="D32" i="4" s="1"/>
  <c r="D33" i="4" s="1"/>
  <c r="C63" i="4"/>
  <c r="C64" i="4" s="1"/>
  <c r="C65" i="4" s="1"/>
  <c r="H31" i="4"/>
  <c r="H32" i="4" s="1"/>
  <c r="H33" i="4" s="1"/>
  <c r="P61" i="12"/>
  <c r="P47" i="12"/>
  <c r="Q47" i="12"/>
  <c r="Q61" i="12"/>
  <c r="D59" i="11"/>
  <c r="P37" i="2"/>
  <c r="P38" i="2"/>
  <c r="P39" i="2" s="1"/>
  <c r="M37" i="2"/>
  <c r="M38" i="2"/>
  <c r="M39" i="2" s="1"/>
  <c r="L27" i="11"/>
  <c r="D61" i="12"/>
  <c r="D47" i="12"/>
  <c r="E29" i="12"/>
  <c r="E15" i="12"/>
  <c r="C10" i="8"/>
  <c r="R68" i="8" s="1"/>
  <c r="I2" i="9"/>
  <c r="H63" i="4"/>
  <c r="H64" i="4" s="1"/>
  <c r="H65" i="4" s="1"/>
  <c r="P34" i="4"/>
  <c r="P20" i="4"/>
  <c r="L59" i="11"/>
  <c r="K20" i="4"/>
  <c r="L69" i="2"/>
  <c r="L70" i="2"/>
  <c r="L71" i="2" s="1"/>
  <c r="G74" i="2"/>
  <c r="G67" i="2"/>
  <c r="G68" i="2" s="1"/>
  <c r="M52" i="3"/>
  <c r="J15" i="12"/>
  <c r="J29" i="12"/>
  <c r="L1" i="7"/>
  <c r="J9" i="6"/>
  <c r="E59" i="11"/>
  <c r="C29" i="12"/>
  <c r="C30" i="12" s="1"/>
  <c r="C15" i="12"/>
  <c r="N59" i="11"/>
  <c r="H42" i="2"/>
  <c r="H35" i="2"/>
  <c r="H36" i="2" s="1"/>
  <c r="I31" i="4"/>
  <c r="I32" i="4" s="1"/>
  <c r="I33" i="4" s="1"/>
  <c r="O31" i="4"/>
  <c r="O32" i="4" s="1"/>
  <c r="O33" i="4" s="1"/>
  <c r="L34" i="4"/>
  <c r="L20" i="4"/>
  <c r="O63" i="4"/>
  <c r="O64" i="4" s="1"/>
  <c r="O65" i="4" s="1"/>
  <c r="F31" i="4"/>
  <c r="F32" i="4" s="1"/>
  <c r="F33" i="4" s="1"/>
  <c r="L2" i="8"/>
  <c r="D9" i="7"/>
  <c r="R64" i="7" s="1"/>
  <c r="R65" i="7" s="1"/>
  <c r="R66" i="7" s="1"/>
  <c r="P67" i="1"/>
  <c r="P68" i="1" s="1"/>
  <c r="P74" i="1"/>
  <c r="J61" i="12"/>
  <c r="J47" i="12"/>
  <c r="D67" i="2"/>
  <c r="D68" i="2" s="1"/>
  <c r="D74" i="2"/>
  <c r="M9" i="4"/>
  <c r="B21" i="4" s="1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B53" i="4" s="1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N9" i="4" s="1"/>
  <c r="E14" i="13" s="1"/>
  <c r="C15" i="13" s="1"/>
  <c r="N56" i="5"/>
  <c r="F24" i="5"/>
  <c r="I24" i="5"/>
  <c r="L24" i="5"/>
  <c r="G24" i="5"/>
  <c r="P56" i="5"/>
  <c r="J24" i="5"/>
  <c r="D56" i="5"/>
  <c r="B56" i="5"/>
  <c r="K24" i="5"/>
  <c r="N24" i="5"/>
  <c r="C24" i="5"/>
  <c r="M56" i="5"/>
  <c r="I56" i="5"/>
  <c r="J56" i="5"/>
  <c r="C56" i="5"/>
  <c r="O56" i="5"/>
  <c r="P24" i="5"/>
  <c r="G56" i="5"/>
  <c r="E24" i="5"/>
  <c r="Q56" i="5"/>
  <c r="F56" i="5"/>
  <c r="K56" i="5"/>
  <c r="M24" i="5"/>
  <c r="D24" i="5"/>
  <c r="H24" i="5"/>
  <c r="E56" i="5"/>
  <c r="B24" i="5"/>
  <c r="L56" i="5"/>
  <c r="H56" i="5"/>
  <c r="O24" i="5"/>
  <c r="D27" i="6"/>
  <c r="M27" i="6"/>
  <c r="P66" i="4"/>
  <c r="P52" i="4"/>
  <c r="K66" i="4"/>
  <c r="K52" i="4"/>
  <c r="L15" i="12"/>
  <c r="L29" i="12"/>
  <c r="D35" i="2"/>
  <c r="D36" i="2" s="1"/>
  <c r="D42" i="2"/>
  <c r="G59" i="6"/>
  <c r="I52" i="3"/>
  <c r="G27" i="6"/>
  <c r="B47" i="12"/>
  <c r="B61" i="12"/>
  <c r="C59" i="6"/>
  <c r="B27" i="11"/>
  <c r="F29" i="12"/>
  <c r="F15" i="12"/>
  <c r="C37" i="2"/>
  <c r="C38" i="2"/>
  <c r="C39" i="2" s="1"/>
  <c r="D63" i="4"/>
  <c r="D64" i="4" s="1"/>
  <c r="D65" i="4" s="1"/>
  <c r="C31" i="4"/>
  <c r="C32" i="4" s="1"/>
  <c r="C33" i="4" s="1"/>
  <c r="B31" i="4"/>
  <c r="B32" i="4" s="1"/>
  <c r="B33" i="4" s="1"/>
  <c r="J31" i="4"/>
  <c r="J32" i="4" s="1"/>
  <c r="J33" i="4" s="1"/>
  <c r="N31" i="4"/>
  <c r="N32" i="4" s="1"/>
  <c r="N33" i="4" s="1"/>
  <c r="L59" i="6"/>
  <c r="E61" i="12"/>
  <c r="E47" i="12"/>
  <c r="G15" i="12"/>
  <c r="G29" i="12"/>
  <c r="D13" i="13"/>
  <c r="I3" i="7"/>
  <c r="O9" i="6"/>
  <c r="P4" i="2"/>
  <c r="D4" i="2" s="1"/>
  <c r="G9" i="2"/>
  <c r="G10" i="2" s="1"/>
  <c r="D5" i="2" s="1"/>
  <c r="P4" i="9"/>
  <c r="G9" i="9"/>
  <c r="G10" i="9" s="1"/>
  <c r="D5" i="9" s="1"/>
  <c r="G9" i="1"/>
  <c r="G10" i="1" s="1"/>
  <c r="D5" i="1" s="1"/>
  <c r="P4" i="1"/>
  <c r="D4" i="1" s="1"/>
  <c r="G9" i="3"/>
  <c r="G10" i="3" s="1"/>
  <c r="D5" i="3" s="1"/>
  <c r="P4" i="3"/>
  <c r="D4" i="3" s="1"/>
  <c r="N35" i="3"/>
  <c r="N36" i="3" s="1"/>
  <c r="N42" i="3"/>
  <c r="K35" i="3"/>
  <c r="K36" i="3" s="1"/>
  <c r="K42" i="3"/>
  <c r="J69" i="2"/>
  <c r="J70" i="2"/>
  <c r="I67" i="1"/>
  <c r="I68" i="1" s="1"/>
  <c r="I74" i="1"/>
  <c r="D69" i="1"/>
  <c r="D70" i="1"/>
  <c r="I42" i="1"/>
  <c r="I35" i="1"/>
  <c r="I36" i="1" s="1"/>
  <c r="J35" i="1"/>
  <c r="J36" i="1" s="1"/>
  <c r="J42" i="1"/>
  <c r="P74" i="3"/>
  <c r="P67" i="3"/>
  <c r="P68" i="3" s="1"/>
  <c r="P37" i="1"/>
  <c r="P38" i="1"/>
  <c r="D37" i="1"/>
  <c r="D38" i="1"/>
  <c r="K67" i="1"/>
  <c r="K68" i="1" s="1"/>
  <c r="K74" i="1"/>
  <c r="J67" i="3"/>
  <c r="J68" i="3" s="1"/>
  <c r="J74" i="3"/>
  <c r="L42" i="1"/>
  <c r="L35" i="1"/>
  <c r="L36" i="1" s="1"/>
  <c r="J67" i="1"/>
  <c r="J68" i="1" s="1"/>
  <c r="J74" i="1"/>
  <c r="H42" i="3"/>
  <c r="H35" i="3"/>
  <c r="H36" i="3" s="1"/>
  <c r="N70" i="1"/>
  <c r="N69" i="1"/>
  <c r="N74" i="3"/>
  <c r="N67" i="3"/>
  <c r="N68" i="3" s="1"/>
  <c r="B42" i="3"/>
  <c r="B35" i="3"/>
  <c r="B36" i="3" s="1"/>
  <c r="L42" i="3"/>
  <c r="E74" i="2"/>
  <c r="E67" i="2"/>
  <c r="E68" i="2" s="1"/>
  <c r="F38" i="2"/>
  <c r="F37" i="2"/>
  <c r="C42" i="3"/>
  <c r="C35" i="3"/>
  <c r="C36" i="3" s="1"/>
  <c r="Q71" i="2"/>
  <c r="P4" i="10"/>
  <c r="D4" i="10" s="1"/>
  <c r="G9" i="10"/>
  <c r="G10" i="10" s="1"/>
  <c r="D5" i="10" s="1"/>
  <c r="F35" i="1"/>
  <c r="F36" i="1" s="1"/>
  <c r="F42" i="1"/>
  <c r="B38" i="2"/>
  <c r="B37" i="2"/>
  <c r="B74" i="2"/>
  <c r="B67" i="2"/>
  <c r="B68" i="2" s="1"/>
  <c r="H74" i="3"/>
  <c r="H67" i="3"/>
  <c r="H68" i="3" s="1"/>
  <c r="L42" i="2"/>
  <c r="L35" i="2"/>
  <c r="L36" i="2" s="1"/>
  <c r="I74" i="3"/>
  <c r="I67" i="3"/>
  <c r="I68" i="3" s="1"/>
  <c r="Q74" i="1"/>
  <c r="Q67" i="1"/>
  <c r="Q68" i="1" s="1"/>
  <c r="P70" i="2"/>
  <c r="P69" i="2"/>
  <c r="O70" i="2"/>
  <c r="O69" i="2"/>
  <c r="G35" i="2"/>
  <c r="G36" i="2" s="1"/>
  <c r="G42" i="2"/>
  <c r="G9" i="6"/>
  <c r="G10" i="6" s="1"/>
  <c r="D5" i="6" s="1"/>
  <c r="P4" i="6"/>
  <c r="D4" i="6" s="1"/>
  <c r="M74" i="3"/>
  <c r="M67" i="3"/>
  <c r="M68" i="3" s="1"/>
  <c r="L67" i="3"/>
  <c r="L68" i="3" s="1"/>
  <c r="L74" i="3"/>
  <c r="M35" i="3"/>
  <c r="M36" i="3" s="1"/>
  <c r="M42" i="3"/>
  <c r="C74" i="2"/>
  <c r="C67" i="2"/>
  <c r="C68" i="2" s="1"/>
  <c r="G67" i="3"/>
  <c r="G68" i="3" s="1"/>
  <c r="G74" i="3"/>
  <c r="H35" i="1"/>
  <c r="H36" i="1" s="1"/>
  <c r="H42" i="1"/>
  <c r="M70" i="1"/>
  <c r="M69" i="1"/>
  <c r="C70" i="1"/>
  <c r="C69" i="1"/>
  <c r="O67" i="3"/>
  <c r="O68" i="3" s="1"/>
  <c r="O74" i="3"/>
  <c r="J42" i="2"/>
  <c r="J35" i="2"/>
  <c r="J36" i="2" s="1"/>
  <c r="N67" i="2"/>
  <c r="N68" i="2" s="1"/>
  <c r="N74" i="2"/>
  <c r="H69" i="1"/>
  <c r="H70" i="1"/>
  <c r="G9" i="7"/>
  <c r="G10" i="7" s="1"/>
  <c r="D5" i="7" s="1"/>
  <c r="P4" i="7"/>
  <c r="D4" i="7" s="1"/>
  <c r="G35" i="1"/>
  <c r="G36" i="1" s="1"/>
  <c r="G42" i="1"/>
  <c r="G70" i="1"/>
  <c r="G69" i="1"/>
  <c r="K67" i="3"/>
  <c r="K68" i="3" s="1"/>
  <c r="K74" i="3"/>
  <c r="L70" i="1"/>
  <c r="L69" i="1"/>
  <c r="O69" i="1"/>
  <c r="O70" i="1"/>
  <c r="K38" i="2"/>
  <c r="K37" i="2"/>
  <c r="I42" i="3"/>
  <c r="I35" i="3"/>
  <c r="I36" i="3" s="1"/>
  <c r="J35" i="3"/>
  <c r="J36" i="3" s="1"/>
  <c r="J42" i="3"/>
  <c r="N42" i="1"/>
  <c r="N35" i="1"/>
  <c r="N36" i="1" s="1"/>
  <c r="E74" i="1"/>
  <c r="E67" i="1"/>
  <c r="E68" i="1" s="1"/>
  <c r="B67" i="3"/>
  <c r="B68" i="3" s="1"/>
  <c r="B74" i="3"/>
  <c r="C35" i="1"/>
  <c r="C36" i="1" s="1"/>
  <c r="C42" i="1"/>
  <c r="G35" i="3"/>
  <c r="G36" i="3" s="1"/>
  <c r="G42" i="3"/>
  <c r="O42" i="2"/>
  <c r="O35" i="2"/>
  <c r="O36" i="2" s="1"/>
  <c r="C67" i="3"/>
  <c r="C68" i="3" s="1"/>
  <c r="C74" i="3"/>
  <c r="E35" i="1"/>
  <c r="E36" i="1" s="1"/>
  <c r="E42" i="1"/>
  <c r="O42" i="3"/>
  <c r="O35" i="3"/>
  <c r="O36" i="3" s="1"/>
  <c r="M67" i="2"/>
  <c r="M68" i="2" s="1"/>
  <c r="M74" i="2"/>
  <c r="E42" i="3"/>
  <c r="E35" i="3"/>
  <c r="E36" i="3" s="1"/>
  <c r="Q67" i="3"/>
  <c r="Q68" i="3" s="1"/>
  <c r="Q74" i="3"/>
  <c r="B74" i="1"/>
  <c r="B67" i="1"/>
  <c r="B68" i="1" s="1"/>
  <c r="K74" i="2"/>
  <c r="K67" i="2"/>
  <c r="K68" i="2" s="1"/>
  <c r="F35" i="3"/>
  <c r="F36" i="3" s="1"/>
  <c r="F42" i="3"/>
  <c r="E67" i="3"/>
  <c r="E68" i="3" s="1"/>
  <c r="E74" i="3"/>
  <c r="I35" i="2"/>
  <c r="I36" i="2" s="1"/>
  <c r="I42" i="2"/>
  <c r="P42" i="3"/>
  <c r="P35" i="3"/>
  <c r="P36" i="3" s="1"/>
  <c r="D35" i="3"/>
  <c r="D36" i="3" s="1"/>
  <c r="D42" i="3"/>
  <c r="F74" i="3"/>
  <c r="F67" i="3"/>
  <c r="F68" i="3" s="1"/>
  <c r="B42" i="1"/>
  <c r="B35" i="1"/>
  <c r="B36" i="1" s="1"/>
  <c r="F67" i="2"/>
  <c r="F68" i="2" s="1"/>
  <c r="F74" i="2"/>
  <c r="M35" i="1"/>
  <c r="M36" i="1" s="1"/>
  <c r="M42" i="1"/>
  <c r="D67" i="3"/>
  <c r="D68" i="3" s="1"/>
  <c r="D74" i="3"/>
  <c r="O39" i="1"/>
  <c r="K37" i="1"/>
  <c r="K38" i="1"/>
  <c r="N38" i="2"/>
  <c r="N37" i="2"/>
  <c r="D37" i="2" l="1"/>
  <c r="D38" i="2"/>
  <c r="D39" i="2" s="1"/>
  <c r="L35" i="4"/>
  <c r="L36" i="4" s="1"/>
  <c r="L42" i="4"/>
  <c r="Q59" i="12"/>
  <c r="N66" i="5"/>
  <c r="N52" i="5"/>
  <c r="N34" i="4"/>
  <c r="N20" i="4"/>
  <c r="L27" i="12"/>
  <c r="O34" i="4"/>
  <c r="O20" i="4"/>
  <c r="C27" i="12"/>
  <c r="H66" i="4"/>
  <c r="H52" i="4"/>
  <c r="M59" i="12"/>
  <c r="B66" i="4"/>
  <c r="B52" i="4"/>
  <c r="O31" i="5"/>
  <c r="O32" i="5" s="1"/>
  <c r="O33" i="5" s="1"/>
  <c r="B63" i="5"/>
  <c r="B64" i="5" s="1"/>
  <c r="B65" i="5" s="1"/>
  <c r="J63" i="5"/>
  <c r="J64" i="5" s="1"/>
  <c r="J65" i="5" s="1"/>
  <c r="K63" i="5"/>
  <c r="K64" i="5" s="1"/>
  <c r="K65" i="5" s="1"/>
  <c r="L31" i="5"/>
  <c r="L32" i="5" s="1"/>
  <c r="L33" i="5" s="1"/>
  <c r="N74" i="4"/>
  <c r="N67" i="4"/>
  <c r="N68" i="4" s="1"/>
  <c r="G35" i="4"/>
  <c r="G36" i="4" s="1"/>
  <c r="G42" i="4"/>
  <c r="M9" i="5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53" i="5" s="1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N9" i="5" s="1"/>
  <c r="E15" i="13" s="1"/>
  <c r="C16" i="13" s="1"/>
  <c r="M56" i="6"/>
  <c r="Q56" i="6"/>
  <c r="F56" i="6"/>
  <c r="G56" i="6"/>
  <c r="J24" i="6"/>
  <c r="K24" i="6"/>
  <c r="P56" i="6"/>
  <c r="G24" i="6"/>
  <c r="C24" i="6"/>
  <c r="H24" i="6"/>
  <c r="O24" i="6"/>
  <c r="K56" i="6"/>
  <c r="E56" i="6"/>
  <c r="I56" i="6"/>
  <c r="L24" i="6"/>
  <c r="N24" i="6"/>
  <c r="C56" i="6"/>
  <c r="B24" i="6"/>
  <c r="P24" i="6"/>
  <c r="J56" i="6"/>
  <c r="D56" i="6"/>
  <c r="M24" i="6"/>
  <c r="E24" i="6"/>
  <c r="O56" i="6"/>
  <c r="D24" i="6"/>
  <c r="I24" i="6"/>
  <c r="N56" i="6"/>
  <c r="L56" i="6"/>
  <c r="H56" i="6"/>
  <c r="B56" i="6"/>
  <c r="F24" i="6"/>
  <c r="Q66" i="5"/>
  <c r="Q52" i="5"/>
  <c r="G66" i="5"/>
  <c r="G52" i="5"/>
  <c r="P63" i="5"/>
  <c r="P64" i="5" s="1"/>
  <c r="P65" i="5" s="1"/>
  <c r="P31" i="5"/>
  <c r="P32" i="5" s="1"/>
  <c r="P33" i="5" s="1"/>
  <c r="G67" i="4"/>
  <c r="G68" i="4" s="1"/>
  <c r="G74" i="4"/>
  <c r="Q67" i="4"/>
  <c r="Q68" i="4" s="1"/>
  <c r="Q74" i="4"/>
  <c r="D14" i="13"/>
  <c r="P70" i="1"/>
  <c r="P71" i="1" s="1"/>
  <c r="P69" i="1"/>
  <c r="L1" i="8"/>
  <c r="J9" i="7"/>
  <c r="D59" i="12"/>
  <c r="P59" i="12"/>
  <c r="E34" i="4"/>
  <c r="E20" i="4"/>
  <c r="J74" i="4"/>
  <c r="J67" i="4"/>
  <c r="J68" i="4" s="1"/>
  <c r="K34" i="5"/>
  <c r="K20" i="5"/>
  <c r="C31" i="5"/>
  <c r="C32" i="5" s="1"/>
  <c r="C33" i="5" s="1"/>
  <c r="I20" i="5"/>
  <c r="I34" i="5"/>
  <c r="E34" i="5"/>
  <c r="E20" i="5"/>
  <c r="I66" i="5"/>
  <c r="I52" i="5"/>
  <c r="F34" i="5"/>
  <c r="F20" i="5"/>
  <c r="M37" i="4"/>
  <c r="M38" i="4"/>
  <c r="M39" i="4" s="1"/>
  <c r="M27" i="12"/>
  <c r="G27" i="12"/>
  <c r="J34" i="4"/>
  <c r="J20" i="4"/>
  <c r="F27" i="12"/>
  <c r="K74" i="4"/>
  <c r="K67" i="4"/>
  <c r="K68" i="4" s="1"/>
  <c r="D70" i="2"/>
  <c r="D71" i="2" s="1"/>
  <c r="D69" i="2"/>
  <c r="D9" i="8"/>
  <c r="R64" i="8" s="1"/>
  <c r="R65" i="8" s="1"/>
  <c r="R66" i="8" s="1"/>
  <c r="L2" i="9"/>
  <c r="I34" i="4"/>
  <c r="I20" i="4"/>
  <c r="D30" i="12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B62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J27" i="12"/>
  <c r="K35" i="4"/>
  <c r="K36" i="4" s="1"/>
  <c r="K42" i="4"/>
  <c r="C10" i="9"/>
  <c r="R68" i="9" s="1"/>
  <c r="I2" i="10"/>
  <c r="H34" i="4"/>
  <c r="H20" i="4"/>
  <c r="D27" i="12"/>
  <c r="L63" i="5"/>
  <c r="L64" i="5" s="1"/>
  <c r="L65" i="5" s="1"/>
  <c r="B31" i="5"/>
  <c r="B32" i="5" s="1"/>
  <c r="B33" i="5" s="1"/>
  <c r="D31" i="5"/>
  <c r="D32" i="5" s="1"/>
  <c r="D33" i="5" s="1"/>
  <c r="J31" i="5"/>
  <c r="J32" i="5" s="1"/>
  <c r="J33" i="5" s="1"/>
  <c r="C63" i="5"/>
  <c r="C64" i="5" s="1"/>
  <c r="C65" i="5" s="1"/>
  <c r="E70" i="4"/>
  <c r="E71" i="4" s="1"/>
  <c r="E69" i="4"/>
  <c r="M10" i="5"/>
  <c r="B22" i="5" s="1"/>
  <c r="C22" i="5" s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B54" i="5" s="1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N10" i="5" s="1"/>
  <c r="H15" i="13" s="1"/>
  <c r="F16" i="13" s="1"/>
  <c r="D66" i="4"/>
  <c r="D52" i="4"/>
  <c r="P42" i="4"/>
  <c r="P35" i="4"/>
  <c r="P36" i="4" s="1"/>
  <c r="L66" i="4"/>
  <c r="L52" i="4"/>
  <c r="F70" i="1"/>
  <c r="F71" i="1" s="1"/>
  <c r="F69" i="1"/>
  <c r="K27" i="12"/>
  <c r="E59" i="12"/>
  <c r="B34" i="4"/>
  <c r="B20" i="4"/>
  <c r="J59" i="12"/>
  <c r="F34" i="4"/>
  <c r="F20" i="4"/>
  <c r="H38" i="2"/>
  <c r="H39" i="2" s="1"/>
  <c r="H37" i="2"/>
  <c r="C66" i="4"/>
  <c r="C52" i="4"/>
  <c r="F58" i="6"/>
  <c r="E26" i="6"/>
  <c r="F26" i="6"/>
  <c r="F31" i="6" s="1"/>
  <c r="F32" i="6" s="1"/>
  <c r="F33" i="6" s="1"/>
  <c r="N26" i="6"/>
  <c r="N31" i="6" s="1"/>
  <c r="N32" i="6" s="1"/>
  <c r="N33" i="6" s="1"/>
  <c r="B26" i="6"/>
  <c r="L58" i="6"/>
  <c r="L63" i="6" s="1"/>
  <c r="L64" i="6" s="1"/>
  <c r="L65" i="6" s="1"/>
  <c r="M26" i="6"/>
  <c r="M31" i="6" s="1"/>
  <c r="M32" i="6" s="1"/>
  <c r="M33" i="6" s="1"/>
  <c r="G26" i="6"/>
  <c r="J26" i="6"/>
  <c r="J31" i="6" s="1"/>
  <c r="J32" i="6" s="1"/>
  <c r="J33" i="6" s="1"/>
  <c r="O58" i="6"/>
  <c r="O63" i="6" s="1"/>
  <c r="O64" i="6" s="1"/>
  <c r="O65" i="6" s="1"/>
  <c r="E58" i="6"/>
  <c r="E63" i="6" s="1"/>
  <c r="E64" i="6" s="1"/>
  <c r="E65" i="6" s="1"/>
  <c r="I58" i="6"/>
  <c r="I63" i="6" s="1"/>
  <c r="I64" i="6" s="1"/>
  <c r="I65" i="6" s="1"/>
  <c r="L26" i="6"/>
  <c r="N58" i="6"/>
  <c r="Q58" i="6"/>
  <c r="Q63" i="6" s="1"/>
  <c r="Q64" i="6" s="1"/>
  <c r="Q65" i="6" s="1"/>
  <c r="P26" i="6"/>
  <c r="P31" i="6" s="1"/>
  <c r="P32" i="6" s="1"/>
  <c r="P33" i="6" s="1"/>
  <c r="K26" i="6"/>
  <c r="M58" i="6"/>
  <c r="M63" i="6" s="1"/>
  <c r="M64" i="6" s="1"/>
  <c r="M65" i="6" s="1"/>
  <c r="G58" i="6"/>
  <c r="G63" i="6" s="1"/>
  <c r="G64" i="6" s="1"/>
  <c r="G65" i="6" s="1"/>
  <c r="P58" i="6"/>
  <c r="P63" i="6" s="1"/>
  <c r="P64" i="6" s="1"/>
  <c r="P65" i="6" s="1"/>
  <c r="C58" i="6"/>
  <c r="C63" i="6" s="1"/>
  <c r="C64" i="6" s="1"/>
  <c r="C65" i="6" s="1"/>
  <c r="D26" i="6"/>
  <c r="D31" i="6" s="1"/>
  <c r="D32" i="6" s="1"/>
  <c r="D33" i="6" s="1"/>
  <c r="C26" i="6"/>
  <c r="H58" i="6"/>
  <c r="H63" i="6" s="1"/>
  <c r="H64" i="6" s="1"/>
  <c r="H65" i="6" s="1"/>
  <c r="D58" i="6"/>
  <c r="J58" i="6"/>
  <c r="O26" i="6"/>
  <c r="O31" i="6" s="1"/>
  <c r="O32" i="6" s="1"/>
  <c r="O33" i="6" s="1"/>
  <c r="H26" i="6"/>
  <c r="H31" i="6" s="1"/>
  <c r="H32" i="6" s="1"/>
  <c r="H33" i="6" s="1"/>
  <c r="I26" i="6"/>
  <c r="B58" i="6"/>
  <c r="B63" i="6" s="1"/>
  <c r="B64" i="6" s="1"/>
  <c r="B65" i="6" s="1"/>
  <c r="K58" i="6"/>
  <c r="K63" i="6" s="1"/>
  <c r="K64" i="6" s="1"/>
  <c r="K65" i="6" s="1"/>
  <c r="I67" i="4"/>
  <c r="I68" i="4" s="1"/>
  <c r="I74" i="4"/>
  <c r="M31" i="5"/>
  <c r="M32" i="5" s="1"/>
  <c r="M33" i="5" s="1"/>
  <c r="G31" i="5"/>
  <c r="G32" i="5" s="1"/>
  <c r="G33" i="5" s="1"/>
  <c r="F66" i="5"/>
  <c r="F52" i="5"/>
  <c r="H31" i="5"/>
  <c r="H32" i="5" s="1"/>
  <c r="H33" i="5" s="1"/>
  <c r="E66" i="5"/>
  <c r="E52" i="5"/>
  <c r="C59" i="12"/>
  <c r="M74" i="4"/>
  <c r="M67" i="4"/>
  <c r="M68" i="4" s="1"/>
  <c r="C34" i="4"/>
  <c r="C20" i="4"/>
  <c r="B59" i="12"/>
  <c r="P74" i="4"/>
  <c r="P67" i="4"/>
  <c r="P68" i="4" s="1"/>
  <c r="O66" i="4"/>
  <c r="O52" i="4"/>
  <c r="G69" i="2"/>
  <c r="G70" i="2"/>
  <c r="G71" i="2" s="1"/>
  <c r="E27" i="12"/>
  <c r="D34" i="4"/>
  <c r="D20" i="4"/>
  <c r="M1" i="8"/>
  <c r="J10" i="7"/>
  <c r="D63" i="5"/>
  <c r="D64" i="5" s="1"/>
  <c r="D65" i="5" s="1"/>
  <c r="N31" i="5"/>
  <c r="N32" i="5" s="1"/>
  <c r="N33" i="5" s="1"/>
  <c r="H63" i="5"/>
  <c r="H64" i="5" s="1"/>
  <c r="H65" i="5" s="1"/>
  <c r="O63" i="5"/>
  <c r="O64" i="5" s="1"/>
  <c r="O65" i="5" s="1"/>
  <c r="M63" i="5"/>
  <c r="M64" i="5" s="1"/>
  <c r="M65" i="5" s="1"/>
  <c r="F69" i="4"/>
  <c r="F70" i="4"/>
  <c r="F71" i="4" s="1"/>
  <c r="F59" i="12"/>
  <c r="O9" i="7"/>
  <c r="I3" i="8"/>
  <c r="J38" i="3"/>
  <c r="J37" i="3"/>
  <c r="G38" i="2"/>
  <c r="G37" i="2"/>
  <c r="F38" i="1"/>
  <c r="F37" i="1"/>
  <c r="P69" i="3"/>
  <c r="P70" i="3"/>
  <c r="F69" i="3"/>
  <c r="F70" i="3"/>
  <c r="I38" i="3"/>
  <c r="I37" i="3"/>
  <c r="K70" i="3"/>
  <c r="K69" i="3"/>
  <c r="G71" i="1"/>
  <c r="O70" i="3"/>
  <c r="O69" i="3"/>
  <c r="C71" i="1"/>
  <c r="H37" i="1"/>
  <c r="H38" i="1"/>
  <c r="C70" i="2"/>
  <c r="C69" i="2"/>
  <c r="I70" i="3"/>
  <c r="I69" i="3"/>
  <c r="H70" i="3"/>
  <c r="H69" i="3"/>
  <c r="K9" i="2"/>
  <c r="C38" i="3"/>
  <c r="C37" i="3"/>
  <c r="E69" i="2"/>
  <c r="E70" i="2"/>
  <c r="H38" i="3"/>
  <c r="H37" i="3"/>
  <c r="K70" i="1"/>
  <c r="K69" i="1"/>
  <c r="J37" i="1"/>
  <c r="J38" i="1"/>
  <c r="M38" i="1"/>
  <c r="M37" i="1"/>
  <c r="F37" i="3"/>
  <c r="F38" i="3"/>
  <c r="C69" i="3"/>
  <c r="C70" i="3"/>
  <c r="O71" i="1"/>
  <c r="G70" i="3"/>
  <c r="G69" i="3"/>
  <c r="L38" i="1"/>
  <c r="L37" i="1"/>
  <c r="I38" i="1"/>
  <c r="I37" i="1"/>
  <c r="J71" i="2"/>
  <c r="N37" i="1"/>
  <c r="N38" i="1"/>
  <c r="D37" i="3"/>
  <c r="D38" i="3"/>
  <c r="E70" i="3"/>
  <c r="E69" i="3"/>
  <c r="Q69" i="3"/>
  <c r="Q70" i="3"/>
  <c r="M70" i="2"/>
  <c r="M69" i="2"/>
  <c r="E37" i="1"/>
  <c r="E38" i="1"/>
  <c r="G37" i="3"/>
  <c r="G38" i="3"/>
  <c r="C38" i="1"/>
  <c r="C37" i="1"/>
  <c r="B69" i="3"/>
  <c r="B70" i="3"/>
  <c r="H71" i="1"/>
  <c r="M38" i="3"/>
  <c r="M37" i="3"/>
  <c r="L69" i="3"/>
  <c r="L70" i="3"/>
  <c r="O71" i="2"/>
  <c r="L37" i="3"/>
  <c r="L38" i="3"/>
  <c r="D39" i="1"/>
  <c r="D71" i="1"/>
  <c r="D69" i="3"/>
  <c r="D70" i="3"/>
  <c r="F70" i="2"/>
  <c r="F69" i="2"/>
  <c r="I38" i="2"/>
  <c r="I37" i="2"/>
  <c r="J38" i="2"/>
  <c r="J37" i="2"/>
  <c r="P71" i="2"/>
  <c r="F39" i="2"/>
  <c r="N71" i="1"/>
  <c r="P39" i="1"/>
  <c r="K39" i="1"/>
  <c r="N39" i="2"/>
  <c r="B38" i="1"/>
  <c r="K9" i="1"/>
  <c r="B37" i="1"/>
  <c r="P38" i="3"/>
  <c r="P37" i="3"/>
  <c r="K69" i="2"/>
  <c r="K70" i="2"/>
  <c r="B70" i="1"/>
  <c r="B69" i="1"/>
  <c r="E37" i="3"/>
  <c r="E38" i="3"/>
  <c r="O38" i="3"/>
  <c r="O37" i="3"/>
  <c r="O38" i="2"/>
  <c r="O37" i="2"/>
  <c r="E70" i="1"/>
  <c r="E69" i="1"/>
  <c r="K39" i="2"/>
  <c r="L71" i="1"/>
  <c r="G37" i="1"/>
  <c r="G38" i="1"/>
  <c r="N69" i="2"/>
  <c r="N70" i="2"/>
  <c r="M71" i="1"/>
  <c r="M70" i="3"/>
  <c r="M69" i="3"/>
  <c r="Q70" i="1"/>
  <c r="Q69" i="1"/>
  <c r="L38" i="2"/>
  <c r="L37" i="2"/>
  <c r="B70" i="2"/>
  <c r="B69" i="2"/>
  <c r="B39" i="2"/>
  <c r="B38" i="3"/>
  <c r="B37" i="3"/>
  <c r="K9" i="3"/>
  <c r="N69" i="3"/>
  <c r="N70" i="3"/>
  <c r="J69" i="1"/>
  <c r="J70" i="1"/>
  <c r="J70" i="3"/>
  <c r="J69" i="3"/>
  <c r="I70" i="1"/>
  <c r="I69" i="1"/>
  <c r="K37" i="3"/>
  <c r="K38" i="3"/>
  <c r="N38" i="3"/>
  <c r="N37" i="3"/>
  <c r="O66" i="5" l="1"/>
  <c r="O52" i="5"/>
  <c r="E74" i="5"/>
  <c r="E67" i="5"/>
  <c r="E68" i="5" s="1"/>
  <c r="P34" i="6"/>
  <c r="P20" i="6"/>
  <c r="C34" i="5"/>
  <c r="C20" i="5"/>
  <c r="G38" i="4"/>
  <c r="G39" i="4" s="1"/>
  <c r="G37" i="4"/>
  <c r="H66" i="5"/>
  <c r="H52" i="5"/>
  <c r="O34" i="6"/>
  <c r="O20" i="6"/>
  <c r="C66" i="6"/>
  <c r="C52" i="6"/>
  <c r="Q66" i="6"/>
  <c r="Q52" i="6"/>
  <c r="J34" i="6"/>
  <c r="J20" i="6"/>
  <c r="F34" i="6"/>
  <c r="F20" i="6"/>
  <c r="J34" i="5"/>
  <c r="J20" i="5"/>
  <c r="H35" i="4"/>
  <c r="H36" i="4" s="1"/>
  <c r="H42" i="4"/>
  <c r="K42" i="5"/>
  <c r="K35" i="5"/>
  <c r="K36" i="5" s="1"/>
  <c r="G69" i="4"/>
  <c r="G70" i="4"/>
  <c r="G71" i="4" s="1"/>
  <c r="N70" i="4"/>
  <c r="N71" i="4" s="1"/>
  <c r="N69" i="4"/>
  <c r="O34" i="5"/>
  <c r="O20" i="5"/>
  <c r="N34" i="5"/>
  <c r="N20" i="5"/>
  <c r="P69" i="4"/>
  <c r="P70" i="4"/>
  <c r="P71" i="4" s="1"/>
  <c r="M69" i="4"/>
  <c r="M70" i="4"/>
  <c r="M71" i="4" s="1"/>
  <c r="H34" i="5"/>
  <c r="H20" i="5"/>
  <c r="I69" i="4"/>
  <c r="I70" i="4"/>
  <c r="I71" i="4" s="1"/>
  <c r="J63" i="6"/>
  <c r="J64" i="6" s="1"/>
  <c r="J65" i="6" s="1"/>
  <c r="P66" i="6"/>
  <c r="P52" i="6"/>
  <c r="N63" i="6"/>
  <c r="N64" i="6" s="1"/>
  <c r="N65" i="6" s="1"/>
  <c r="G31" i="6"/>
  <c r="G32" i="6" s="1"/>
  <c r="G33" i="6" s="1"/>
  <c r="E31" i="6"/>
  <c r="E32" i="6" s="1"/>
  <c r="E33" i="6" s="1"/>
  <c r="F42" i="4"/>
  <c r="F35" i="4"/>
  <c r="F36" i="4" s="1"/>
  <c r="L74" i="4"/>
  <c r="L67" i="4"/>
  <c r="L68" i="4" s="1"/>
  <c r="G15" i="13"/>
  <c r="D20" i="5"/>
  <c r="D34" i="5"/>
  <c r="J42" i="4"/>
  <c r="J35" i="4"/>
  <c r="J36" i="4" s="1"/>
  <c r="E35" i="5"/>
  <c r="E36" i="5" s="1"/>
  <c r="E42" i="5"/>
  <c r="P34" i="5"/>
  <c r="P20" i="5"/>
  <c r="B67" i="4"/>
  <c r="B68" i="4" s="1"/>
  <c r="B74" i="4"/>
  <c r="N42" i="4"/>
  <c r="N35" i="4"/>
  <c r="N36" i="4" s="1"/>
  <c r="C35" i="4"/>
  <c r="C36" i="4" s="1"/>
  <c r="C42" i="4"/>
  <c r="D34" i="6"/>
  <c r="D20" i="6"/>
  <c r="B35" i="4"/>
  <c r="B36" i="4" s="1"/>
  <c r="B42" i="4"/>
  <c r="K38" i="4"/>
  <c r="K39" i="4" s="1"/>
  <c r="K37" i="4"/>
  <c r="B66" i="5"/>
  <c r="B52" i="5"/>
  <c r="D66" i="5"/>
  <c r="D52" i="5"/>
  <c r="F74" i="5"/>
  <c r="F67" i="5"/>
  <c r="F68" i="5" s="1"/>
  <c r="K66" i="6"/>
  <c r="K52" i="6"/>
  <c r="D63" i="6"/>
  <c r="D64" i="6" s="1"/>
  <c r="D65" i="6" s="1"/>
  <c r="G66" i="6"/>
  <c r="G52" i="6"/>
  <c r="L31" i="6"/>
  <c r="L32" i="6" s="1"/>
  <c r="L33" i="6" s="1"/>
  <c r="M34" i="6"/>
  <c r="M20" i="6"/>
  <c r="F63" i="6"/>
  <c r="F64" i="6" s="1"/>
  <c r="F65" i="6" s="1"/>
  <c r="M10" i="6"/>
  <c r="B22" i="6" s="1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N10" i="6" s="1"/>
  <c r="H16" i="13" s="1"/>
  <c r="F17" i="13" s="1"/>
  <c r="B20" i="5"/>
  <c r="B34" i="5"/>
  <c r="C10" i="10"/>
  <c r="R68" i="10" s="1"/>
  <c r="I2" i="11"/>
  <c r="P4" i="12"/>
  <c r="G9" i="12"/>
  <c r="G10" i="12" s="1"/>
  <c r="D5" i="12" s="1"/>
  <c r="J70" i="4"/>
  <c r="J71" i="4" s="1"/>
  <c r="J69" i="4"/>
  <c r="P66" i="5"/>
  <c r="P52" i="5"/>
  <c r="M9" i="6"/>
  <c r="B21" i="6" s="1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B53" i="6" s="1"/>
  <c r="C53" i="6" s="1"/>
  <c r="D53" i="6" s="1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N9" i="6" s="1"/>
  <c r="E16" i="13" s="1"/>
  <c r="C17" i="13" s="1"/>
  <c r="D16" i="13"/>
  <c r="L34" i="5"/>
  <c r="L20" i="5"/>
  <c r="L37" i="4"/>
  <c r="L38" i="4"/>
  <c r="L39" i="4" s="1"/>
  <c r="O74" i="4"/>
  <c r="O67" i="4"/>
  <c r="O68" i="4" s="1"/>
  <c r="M34" i="5"/>
  <c r="M20" i="5"/>
  <c r="O66" i="6"/>
  <c r="O52" i="6"/>
  <c r="D74" i="4"/>
  <c r="D67" i="4"/>
  <c r="D68" i="4" s="1"/>
  <c r="D9" i="9"/>
  <c r="R64" i="9" s="1"/>
  <c r="R65" i="9" s="1"/>
  <c r="R66" i="9" s="1"/>
  <c r="L2" i="10"/>
  <c r="I67" i="5"/>
  <c r="I68" i="5" s="1"/>
  <c r="I74" i="5"/>
  <c r="J9" i="8"/>
  <c r="L1" i="9"/>
  <c r="H74" i="4"/>
  <c r="H67" i="4"/>
  <c r="H68" i="4" s="1"/>
  <c r="H66" i="6"/>
  <c r="H52" i="6"/>
  <c r="L66" i="6"/>
  <c r="L52" i="6"/>
  <c r="P37" i="4"/>
  <c r="P38" i="4"/>
  <c r="P39" i="4" s="1"/>
  <c r="K69" i="4"/>
  <c r="K70" i="4"/>
  <c r="K71" i="4" s="1"/>
  <c r="F35" i="5"/>
  <c r="F36" i="5" s="1"/>
  <c r="F42" i="5"/>
  <c r="G67" i="5"/>
  <c r="G68" i="5" s="1"/>
  <c r="G74" i="5"/>
  <c r="D15" i="13"/>
  <c r="K66" i="5"/>
  <c r="K52" i="5"/>
  <c r="O42" i="4"/>
  <c r="O35" i="4"/>
  <c r="O36" i="4" s="1"/>
  <c r="N74" i="5"/>
  <c r="N67" i="5"/>
  <c r="N68" i="5" s="1"/>
  <c r="D35" i="4"/>
  <c r="D36" i="4" s="1"/>
  <c r="D42" i="4"/>
  <c r="H34" i="6"/>
  <c r="H20" i="6"/>
  <c r="N34" i="6"/>
  <c r="N20" i="6"/>
  <c r="C66" i="5"/>
  <c r="C52" i="5"/>
  <c r="Q67" i="5"/>
  <c r="Q68" i="5" s="1"/>
  <c r="Q74" i="5"/>
  <c r="N26" i="7"/>
  <c r="M58" i="7"/>
  <c r="M63" i="7" s="1"/>
  <c r="M64" i="7" s="1"/>
  <c r="M65" i="7" s="1"/>
  <c r="P58" i="7"/>
  <c r="L26" i="7"/>
  <c r="E26" i="7"/>
  <c r="F26" i="7"/>
  <c r="F31" i="7" s="1"/>
  <c r="F32" i="7" s="1"/>
  <c r="F33" i="7" s="1"/>
  <c r="C58" i="7"/>
  <c r="O26" i="7"/>
  <c r="O31" i="7" s="1"/>
  <c r="O32" i="7" s="1"/>
  <c r="O33" i="7" s="1"/>
  <c r="C26" i="7"/>
  <c r="P26" i="7"/>
  <c r="L58" i="7"/>
  <c r="D58" i="7"/>
  <c r="K58" i="7"/>
  <c r="K63" i="7" s="1"/>
  <c r="K64" i="7" s="1"/>
  <c r="K65" i="7" s="1"/>
  <c r="I58" i="7"/>
  <c r="I63" i="7" s="1"/>
  <c r="I64" i="7" s="1"/>
  <c r="I65" i="7" s="1"/>
  <c r="G26" i="7"/>
  <c r="G31" i="7" s="1"/>
  <c r="G32" i="7" s="1"/>
  <c r="G33" i="7" s="1"/>
  <c r="B58" i="7"/>
  <c r="J26" i="7"/>
  <c r="I26" i="7"/>
  <c r="G58" i="7"/>
  <c r="Q58" i="7"/>
  <c r="Q63" i="7" s="1"/>
  <c r="Q64" i="7" s="1"/>
  <c r="Q65" i="7" s="1"/>
  <c r="K26" i="7"/>
  <c r="K31" i="7" s="1"/>
  <c r="K32" i="7" s="1"/>
  <c r="K33" i="7" s="1"/>
  <c r="B26" i="7"/>
  <c r="H58" i="7"/>
  <c r="O58" i="7"/>
  <c r="F58" i="7"/>
  <c r="F63" i="7" s="1"/>
  <c r="F64" i="7" s="1"/>
  <c r="F65" i="7" s="1"/>
  <c r="J58" i="7"/>
  <c r="H26" i="7"/>
  <c r="H31" i="7" s="1"/>
  <c r="H32" i="7" s="1"/>
  <c r="H33" i="7" s="1"/>
  <c r="E58" i="7"/>
  <c r="D26" i="7"/>
  <c r="D31" i="7" s="1"/>
  <c r="D32" i="7" s="1"/>
  <c r="D33" i="7" s="1"/>
  <c r="N58" i="7"/>
  <c r="M26" i="7"/>
  <c r="B66" i="6"/>
  <c r="B52" i="6"/>
  <c r="M66" i="6"/>
  <c r="M52" i="6"/>
  <c r="I66" i="6"/>
  <c r="I52" i="6"/>
  <c r="C74" i="4"/>
  <c r="C67" i="4"/>
  <c r="C68" i="4" s="1"/>
  <c r="L66" i="5"/>
  <c r="L52" i="5"/>
  <c r="I35" i="4"/>
  <c r="I36" i="4" s="1"/>
  <c r="I42" i="4"/>
  <c r="M66" i="5"/>
  <c r="M52" i="5"/>
  <c r="J10" i="8"/>
  <c r="M1" i="9"/>
  <c r="G34" i="5"/>
  <c r="G20" i="5"/>
  <c r="I31" i="6"/>
  <c r="I32" i="6" s="1"/>
  <c r="I33" i="6" s="1"/>
  <c r="C31" i="6"/>
  <c r="C32" i="6" s="1"/>
  <c r="C33" i="6" s="1"/>
  <c r="K31" i="6"/>
  <c r="K32" i="6" s="1"/>
  <c r="K33" i="6" s="1"/>
  <c r="E66" i="6"/>
  <c r="E52" i="6"/>
  <c r="B31" i="6"/>
  <c r="B32" i="6" s="1"/>
  <c r="B33" i="6" s="1"/>
  <c r="I35" i="5"/>
  <c r="I36" i="5" s="1"/>
  <c r="I42" i="5"/>
  <c r="E42" i="4"/>
  <c r="E35" i="4"/>
  <c r="E36" i="4" s="1"/>
  <c r="M56" i="7"/>
  <c r="O24" i="7"/>
  <c r="D56" i="7"/>
  <c r="C24" i="7"/>
  <c r="F24" i="7"/>
  <c r="E56" i="7"/>
  <c r="F56" i="7"/>
  <c r="L56" i="7"/>
  <c r="N24" i="7"/>
  <c r="C56" i="7"/>
  <c r="L24" i="7"/>
  <c r="G24" i="7"/>
  <c r="H24" i="7"/>
  <c r="I24" i="7"/>
  <c r="J24" i="7"/>
  <c r="P56" i="7"/>
  <c r="K56" i="7"/>
  <c r="N56" i="7"/>
  <c r="Q56" i="7"/>
  <c r="P24" i="7"/>
  <c r="J56" i="7"/>
  <c r="G56" i="7"/>
  <c r="B24" i="7"/>
  <c r="I56" i="7"/>
  <c r="H56" i="7"/>
  <c r="K24" i="7"/>
  <c r="B56" i="7"/>
  <c r="M24" i="7"/>
  <c r="D24" i="7"/>
  <c r="E24" i="7"/>
  <c r="O56" i="7"/>
  <c r="Q70" i="4"/>
  <c r="Q71" i="4" s="1"/>
  <c r="Q69" i="4"/>
  <c r="J66" i="5"/>
  <c r="J52" i="5"/>
  <c r="I3" i="9"/>
  <c r="O9" i="8"/>
  <c r="D71" i="3"/>
  <c r="M71" i="2"/>
  <c r="K71" i="1"/>
  <c r="E71" i="1"/>
  <c r="J39" i="2"/>
  <c r="I39" i="2"/>
  <c r="M39" i="3"/>
  <c r="C39" i="1"/>
  <c r="C40" i="1"/>
  <c r="G39" i="3"/>
  <c r="Q71" i="3"/>
  <c r="D39" i="3"/>
  <c r="N39" i="1"/>
  <c r="F39" i="3"/>
  <c r="J39" i="1"/>
  <c r="K10" i="2"/>
  <c r="H71" i="3"/>
  <c r="C71" i="2"/>
  <c r="F39" i="1"/>
  <c r="K39" i="3"/>
  <c r="L39" i="2"/>
  <c r="Q71" i="1"/>
  <c r="I39" i="1"/>
  <c r="C39" i="3"/>
  <c r="H39" i="1"/>
  <c r="I71" i="1"/>
  <c r="J71" i="3"/>
  <c r="B39" i="3"/>
  <c r="B71" i="2"/>
  <c r="O39" i="3"/>
  <c r="K10" i="1"/>
  <c r="L9" i="1"/>
  <c r="J71" i="1"/>
  <c r="M71" i="3"/>
  <c r="E39" i="3"/>
  <c r="K71" i="2"/>
  <c r="B39" i="1"/>
  <c r="B40" i="1"/>
  <c r="B41" i="1" s="1"/>
  <c r="L71" i="3"/>
  <c r="B71" i="3"/>
  <c r="E71" i="3"/>
  <c r="L39" i="1"/>
  <c r="G71" i="3"/>
  <c r="M39" i="1"/>
  <c r="H39" i="3"/>
  <c r="F71" i="3"/>
  <c r="P71" i="3"/>
  <c r="L39" i="3"/>
  <c r="B71" i="1"/>
  <c r="P39" i="3"/>
  <c r="N39" i="3"/>
  <c r="N71" i="3"/>
  <c r="K10" i="3"/>
  <c r="N71" i="2"/>
  <c r="G39" i="1"/>
  <c r="O39" i="2"/>
  <c r="F71" i="2"/>
  <c r="E39" i="1"/>
  <c r="C71" i="3"/>
  <c r="E71" i="2"/>
  <c r="I71" i="3"/>
  <c r="O71" i="3"/>
  <c r="K71" i="3"/>
  <c r="I39" i="3"/>
  <c r="G39" i="2"/>
  <c r="J39" i="3"/>
  <c r="F38" i="4" l="1"/>
  <c r="F39" i="4" s="1"/>
  <c r="F37" i="4"/>
  <c r="O35" i="5"/>
  <c r="O36" i="5" s="1"/>
  <c r="O42" i="5"/>
  <c r="K38" i="5"/>
  <c r="K39" i="5" s="1"/>
  <c r="K37" i="5"/>
  <c r="F35" i="6"/>
  <c r="F36" i="6" s="1"/>
  <c r="F42" i="6"/>
  <c r="C74" i="6"/>
  <c r="C67" i="6"/>
  <c r="C68" i="6" s="1"/>
  <c r="E70" i="5"/>
  <c r="E71" i="5" s="1"/>
  <c r="E69" i="5"/>
  <c r="C70" i="4"/>
  <c r="C71" i="4" s="1"/>
  <c r="C69" i="4"/>
  <c r="H34" i="7"/>
  <c r="H20" i="7"/>
  <c r="G20" i="7"/>
  <c r="G34" i="7"/>
  <c r="P63" i="7"/>
  <c r="P64" i="7" s="1"/>
  <c r="P65" i="7" s="1"/>
  <c r="H67" i="6"/>
  <c r="H68" i="6" s="1"/>
  <c r="H74" i="6"/>
  <c r="P67" i="5"/>
  <c r="P68" i="5" s="1"/>
  <c r="P74" i="5"/>
  <c r="F66" i="6"/>
  <c r="F52" i="6"/>
  <c r="B37" i="4"/>
  <c r="B38" i="4"/>
  <c r="B39" i="4" s="1"/>
  <c r="K9" i="4"/>
  <c r="K10" i="4" s="1"/>
  <c r="L70" i="4"/>
  <c r="L71" i="4" s="1"/>
  <c r="L69" i="4"/>
  <c r="H35" i="5"/>
  <c r="H36" i="5" s="1"/>
  <c r="H42" i="5"/>
  <c r="Q74" i="6"/>
  <c r="Q67" i="6"/>
  <c r="Q68" i="6" s="1"/>
  <c r="H67" i="5"/>
  <c r="H68" i="5" s="1"/>
  <c r="H74" i="5"/>
  <c r="I38" i="5"/>
  <c r="I39" i="5" s="1"/>
  <c r="I37" i="5"/>
  <c r="J63" i="7"/>
  <c r="J64" i="7" s="1"/>
  <c r="J65" i="7" s="1"/>
  <c r="I66" i="7"/>
  <c r="I52" i="7"/>
  <c r="M66" i="7"/>
  <c r="M52" i="7"/>
  <c r="N42" i="6"/>
  <c r="N35" i="6"/>
  <c r="N36" i="6" s="1"/>
  <c r="I70" i="5"/>
  <c r="I71" i="5" s="1"/>
  <c r="I69" i="5"/>
  <c r="M35" i="6"/>
  <c r="M36" i="6" s="1"/>
  <c r="M42" i="6"/>
  <c r="B67" i="5"/>
  <c r="B68" i="5" s="1"/>
  <c r="B74" i="5"/>
  <c r="J38" i="4"/>
  <c r="J39" i="4" s="1"/>
  <c r="J37" i="4"/>
  <c r="P67" i="6"/>
  <c r="P68" i="6" s="1"/>
  <c r="P74" i="6"/>
  <c r="B20" i="6"/>
  <c r="B34" i="6"/>
  <c r="I67" i="6"/>
  <c r="I68" i="6" s="1"/>
  <c r="I74" i="6"/>
  <c r="M31" i="7"/>
  <c r="M32" i="7" s="1"/>
  <c r="M33" i="7" s="1"/>
  <c r="K66" i="7"/>
  <c r="K52" i="7"/>
  <c r="N31" i="7"/>
  <c r="N32" i="7" s="1"/>
  <c r="N33" i="7" s="1"/>
  <c r="H70" i="4"/>
  <c r="H71" i="4" s="1"/>
  <c r="H69" i="4"/>
  <c r="M42" i="5"/>
  <c r="M35" i="5"/>
  <c r="M36" i="5" s="1"/>
  <c r="B69" i="4"/>
  <c r="B70" i="4"/>
  <c r="B71" i="4" s="1"/>
  <c r="E67" i="6"/>
  <c r="E68" i="6" s="1"/>
  <c r="E74" i="6"/>
  <c r="I38" i="4"/>
  <c r="I39" i="4" s="1"/>
  <c r="I37" i="4"/>
  <c r="N63" i="7"/>
  <c r="N64" i="7" s="1"/>
  <c r="N65" i="7" s="1"/>
  <c r="O63" i="7"/>
  <c r="O64" i="7" s="1"/>
  <c r="O65" i="7" s="1"/>
  <c r="I31" i="7"/>
  <c r="I32" i="7" s="1"/>
  <c r="I33" i="7" s="1"/>
  <c r="D63" i="7"/>
  <c r="D64" i="7" s="1"/>
  <c r="D65" i="7" s="1"/>
  <c r="F34" i="7"/>
  <c r="F20" i="7"/>
  <c r="H42" i="6"/>
  <c r="H35" i="6"/>
  <c r="H36" i="6" s="1"/>
  <c r="O37" i="4"/>
  <c r="O38" i="4"/>
  <c r="O39" i="4" s="1"/>
  <c r="G69" i="5"/>
  <c r="G70" i="5"/>
  <c r="G71" i="5" s="1"/>
  <c r="B42" i="5"/>
  <c r="B35" i="5"/>
  <c r="B36" i="5" s="1"/>
  <c r="L34" i="6"/>
  <c r="L20" i="6"/>
  <c r="F69" i="5"/>
  <c r="F70" i="5"/>
  <c r="F71" i="5" s="1"/>
  <c r="P35" i="5"/>
  <c r="P36" i="5" s="1"/>
  <c r="P42" i="5"/>
  <c r="J66" i="6"/>
  <c r="J52" i="6"/>
  <c r="C34" i="6"/>
  <c r="C20" i="6"/>
  <c r="M67" i="5"/>
  <c r="M68" i="5" s="1"/>
  <c r="M74" i="5"/>
  <c r="B74" i="6"/>
  <c r="B67" i="6"/>
  <c r="B68" i="6" s="1"/>
  <c r="K34" i="7"/>
  <c r="K20" i="7"/>
  <c r="C31" i="7"/>
  <c r="C32" i="7" s="1"/>
  <c r="C33" i="7" s="1"/>
  <c r="D37" i="4"/>
  <c r="D38" i="4"/>
  <c r="D39" i="4" s="1"/>
  <c r="O67" i="6"/>
  <c r="O68" i="6" s="1"/>
  <c r="O74" i="6"/>
  <c r="I2" i="12"/>
  <c r="C10" i="12" s="1"/>
  <c r="R68" i="12" s="1"/>
  <c r="C10" i="11"/>
  <c r="R68" i="11" s="1"/>
  <c r="D66" i="6"/>
  <c r="D52" i="6"/>
  <c r="E37" i="5"/>
  <c r="E38" i="5"/>
  <c r="E39" i="5" s="1"/>
  <c r="N66" i="6"/>
  <c r="N52" i="6"/>
  <c r="N35" i="5"/>
  <c r="N36" i="5" s="1"/>
  <c r="N42" i="5"/>
  <c r="J42" i="5"/>
  <c r="J35" i="5"/>
  <c r="J36" i="5" s="1"/>
  <c r="P35" i="6"/>
  <c r="P36" i="6" s="1"/>
  <c r="P42" i="6"/>
  <c r="I34" i="6"/>
  <c r="I20" i="6"/>
  <c r="Q66" i="7"/>
  <c r="Q52" i="7"/>
  <c r="O34" i="7"/>
  <c r="O20" i="7"/>
  <c r="N70" i="5"/>
  <c r="N71" i="5" s="1"/>
  <c r="N69" i="5"/>
  <c r="K67" i="6"/>
  <c r="K68" i="6" s="1"/>
  <c r="K74" i="6"/>
  <c r="D42" i="6"/>
  <c r="D35" i="6"/>
  <c r="D36" i="6" s="1"/>
  <c r="G35" i="5"/>
  <c r="G36" i="5" s="1"/>
  <c r="G42" i="5"/>
  <c r="F66" i="7"/>
  <c r="F52" i="7"/>
  <c r="G63" i="7"/>
  <c r="G64" i="7" s="1"/>
  <c r="G65" i="7" s="1"/>
  <c r="C63" i="7"/>
  <c r="C64" i="7" s="1"/>
  <c r="C65" i="7" s="1"/>
  <c r="D9" i="10"/>
  <c r="R64" i="10" s="1"/>
  <c r="R65" i="10" s="1"/>
  <c r="R66" i="10" s="1"/>
  <c r="L2" i="11"/>
  <c r="L35" i="5"/>
  <c r="L36" i="5" s="1"/>
  <c r="L42" i="5"/>
  <c r="E37" i="4"/>
  <c r="E38" i="4"/>
  <c r="E39" i="4" s="1"/>
  <c r="J10" i="9"/>
  <c r="M1" i="10"/>
  <c r="L74" i="5"/>
  <c r="L67" i="5"/>
  <c r="L68" i="5" s="1"/>
  <c r="M67" i="6"/>
  <c r="M68" i="6" s="1"/>
  <c r="M74" i="6"/>
  <c r="D34" i="7"/>
  <c r="D20" i="7"/>
  <c r="H63" i="7"/>
  <c r="H64" i="7" s="1"/>
  <c r="H65" i="7" s="1"/>
  <c r="J31" i="7"/>
  <c r="J32" i="7" s="1"/>
  <c r="J33" i="7" s="1"/>
  <c r="L63" i="7"/>
  <c r="L64" i="7" s="1"/>
  <c r="L65" i="7" s="1"/>
  <c r="E31" i="7"/>
  <c r="E32" i="7" s="1"/>
  <c r="E33" i="7" s="1"/>
  <c r="Q70" i="5"/>
  <c r="Q71" i="5" s="1"/>
  <c r="Q69" i="5"/>
  <c r="L74" i="6"/>
  <c r="L67" i="6"/>
  <c r="L68" i="6" s="1"/>
  <c r="J9" i="9"/>
  <c r="L1" i="10"/>
  <c r="D69" i="4"/>
  <c r="D70" i="4"/>
  <c r="D71" i="4" s="1"/>
  <c r="O70" i="4"/>
  <c r="O71" i="4" s="1"/>
  <c r="O69" i="4"/>
  <c r="M10" i="7"/>
  <c r="B22" i="7" s="1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B54" i="7" s="1"/>
  <c r="C54" i="7" s="1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N10" i="7" s="1"/>
  <c r="H17" i="13" s="1"/>
  <c r="F18" i="13" s="1"/>
  <c r="G67" i="6"/>
  <c r="G68" i="6" s="1"/>
  <c r="G74" i="6"/>
  <c r="C38" i="4"/>
  <c r="C39" i="4" s="1"/>
  <c r="C37" i="4"/>
  <c r="D42" i="5"/>
  <c r="D35" i="5"/>
  <c r="D36" i="5" s="1"/>
  <c r="E34" i="6"/>
  <c r="E20" i="6"/>
  <c r="J42" i="6"/>
  <c r="J35" i="6"/>
  <c r="J36" i="6" s="1"/>
  <c r="O35" i="6"/>
  <c r="O36" i="6" s="1"/>
  <c r="O42" i="6"/>
  <c r="C42" i="5"/>
  <c r="C35" i="5"/>
  <c r="C36" i="5" s="1"/>
  <c r="O67" i="5"/>
  <c r="O68" i="5" s="1"/>
  <c r="O74" i="5"/>
  <c r="J67" i="5"/>
  <c r="J68" i="5" s="1"/>
  <c r="J74" i="5"/>
  <c r="K34" i="6"/>
  <c r="K20" i="6"/>
  <c r="M26" i="8"/>
  <c r="M31" i="8" s="1"/>
  <c r="M32" i="8" s="1"/>
  <c r="M33" i="8" s="1"/>
  <c r="I26" i="8"/>
  <c r="I31" i="8" s="1"/>
  <c r="I32" i="8" s="1"/>
  <c r="I33" i="8" s="1"/>
  <c r="N26" i="8"/>
  <c r="O58" i="8"/>
  <c r="O63" i="8" s="1"/>
  <c r="O64" i="8" s="1"/>
  <c r="O65" i="8" s="1"/>
  <c r="K26" i="8"/>
  <c r="D26" i="8"/>
  <c r="P58" i="8"/>
  <c r="P63" i="8" s="1"/>
  <c r="P64" i="8" s="1"/>
  <c r="P65" i="8" s="1"/>
  <c r="Q58" i="8"/>
  <c r="Q63" i="8" s="1"/>
  <c r="Q64" i="8" s="1"/>
  <c r="Q65" i="8" s="1"/>
  <c r="L26" i="8"/>
  <c r="N58" i="8"/>
  <c r="N63" i="8" s="1"/>
  <c r="N64" i="8" s="1"/>
  <c r="N65" i="8" s="1"/>
  <c r="B26" i="8"/>
  <c r="E26" i="8"/>
  <c r="D58" i="8"/>
  <c r="D63" i="8" s="1"/>
  <c r="D64" i="8" s="1"/>
  <c r="D65" i="8" s="1"/>
  <c r="G58" i="8"/>
  <c r="G63" i="8" s="1"/>
  <c r="G64" i="8" s="1"/>
  <c r="G65" i="8" s="1"/>
  <c r="H26" i="8"/>
  <c r="I58" i="8"/>
  <c r="G26" i="8"/>
  <c r="E58" i="8"/>
  <c r="O26" i="8"/>
  <c r="B58" i="8"/>
  <c r="C58" i="8"/>
  <c r="H58" i="8"/>
  <c r="K58" i="8"/>
  <c r="P26" i="8"/>
  <c r="M58" i="8"/>
  <c r="J58" i="8"/>
  <c r="J63" i="8" s="1"/>
  <c r="J64" i="8" s="1"/>
  <c r="J65" i="8" s="1"/>
  <c r="L58" i="8"/>
  <c r="F58" i="8"/>
  <c r="F63" i="8" s="1"/>
  <c r="F64" i="8" s="1"/>
  <c r="F65" i="8" s="1"/>
  <c r="J26" i="8"/>
  <c r="J31" i="8" s="1"/>
  <c r="J32" i="8" s="1"/>
  <c r="J33" i="8" s="1"/>
  <c r="C26" i="8"/>
  <c r="C31" i="8" s="1"/>
  <c r="C32" i="8" s="1"/>
  <c r="C33" i="8" s="1"/>
  <c r="F26" i="8"/>
  <c r="F31" i="8" s="1"/>
  <c r="F32" i="8" s="1"/>
  <c r="F33" i="8" s="1"/>
  <c r="E63" i="7"/>
  <c r="E64" i="7" s="1"/>
  <c r="E65" i="7" s="1"/>
  <c r="B31" i="7"/>
  <c r="B32" i="7" s="1"/>
  <c r="B33" i="7" s="1"/>
  <c r="B63" i="7"/>
  <c r="B64" i="7" s="1"/>
  <c r="B65" i="7" s="1"/>
  <c r="P31" i="7"/>
  <c r="P32" i="7" s="1"/>
  <c r="P33" i="7" s="1"/>
  <c r="L31" i="7"/>
  <c r="L32" i="7" s="1"/>
  <c r="L33" i="7" s="1"/>
  <c r="C67" i="5"/>
  <c r="C68" i="5" s="1"/>
  <c r="C74" i="5"/>
  <c r="K67" i="5"/>
  <c r="K68" i="5" s="1"/>
  <c r="K74" i="5"/>
  <c r="F37" i="5"/>
  <c r="F38" i="5"/>
  <c r="F39" i="5" s="1"/>
  <c r="E56" i="8"/>
  <c r="M56" i="8"/>
  <c r="C24" i="8"/>
  <c r="D24" i="8"/>
  <c r="Q56" i="8"/>
  <c r="D56" i="8"/>
  <c r="K56" i="8"/>
  <c r="H56" i="8"/>
  <c r="F24" i="8"/>
  <c r="L56" i="8"/>
  <c r="L24" i="8"/>
  <c r="H24" i="8"/>
  <c r="C56" i="8"/>
  <c r="B56" i="8"/>
  <c r="I24" i="8"/>
  <c r="P24" i="8"/>
  <c r="F56" i="8"/>
  <c r="P56" i="8"/>
  <c r="E24" i="8"/>
  <c r="I56" i="8"/>
  <c r="J24" i="8"/>
  <c r="J56" i="8"/>
  <c r="N24" i="8"/>
  <c r="K24" i="8"/>
  <c r="G24" i="8"/>
  <c r="O24" i="8"/>
  <c r="M24" i="8"/>
  <c r="G56" i="8"/>
  <c r="O56" i="8"/>
  <c r="N56" i="8"/>
  <c r="B24" i="8"/>
  <c r="D17" i="13"/>
  <c r="M9" i="7"/>
  <c r="B21" i="7" s="1"/>
  <c r="C21" i="7" s="1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B53" i="7" s="1"/>
  <c r="C53" i="7" s="1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N9" i="7" s="1"/>
  <c r="E17" i="13" s="1"/>
  <c r="C18" i="13" s="1"/>
  <c r="G16" i="13"/>
  <c r="D74" i="5"/>
  <c r="D67" i="5"/>
  <c r="D68" i="5" s="1"/>
  <c r="N38" i="4"/>
  <c r="N39" i="4" s="1"/>
  <c r="N37" i="4"/>
  <c r="G34" i="6"/>
  <c r="G20" i="6"/>
  <c r="H37" i="4"/>
  <c r="H38" i="4"/>
  <c r="H39" i="4" s="1"/>
  <c r="O9" i="9"/>
  <c r="I3" i="10"/>
  <c r="C41" i="1"/>
  <c r="D40" i="1"/>
  <c r="L10" i="1"/>
  <c r="P3" i="1" s="1"/>
  <c r="J66" i="8" l="1"/>
  <c r="J52" i="8"/>
  <c r="B63" i="8"/>
  <c r="B64" i="8" s="1"/>
  <c r="B65" i="8" s="1"/>
  <c r="Q66" i="8"/>
  <c r="Q52" i="8"/>
  <c r="J38" i="6"/>
  <c r="J39" i="6" s="1"/>
  <c r="J37" i="6"/>
  <c r="L69" i="6"/>
  <c r="L70" i="6"/>
  <c r="L71" i="6" s="1"/>
  <c r="L69" i="5"/>
  <c r="L70" i="5"/>
  <c r="L71" i="5" s="1"/>
  <c r="Q74" i="7"/>
  <c r="Q67" i="7"/>
  <c r="Q68" i="7" s="1"/>
  <c r="P70" i="6"/>
  <c r="P71" i="6" s="1"/>
  <c r="P69" i="6"/>
  <c r="F34" i="8"/>
  <c r="F20" i="8"/>
  <c r="O31" i="8"/>
  <c r="O32" i="8" s="1"/>
  <c r="O33" i="8" s="1"/>
  <c r="P66" i="8"/>
  <c r="P52" i="8"/>
  <c r="O70" i="5"/>
  <c r="O71" i="5" s="1"/>
  <c r="O69" i="5"/>
  <c r="L38" i="5"/>
  <c r="L39" i="5" s="1"/>
  <c r="L37" i="5"/>
  <c r="K70" i="6"/>
  <c r="K71" i="6" s="1"/>
  <c r="K69" i="6"/>
  <c r="O69" i="6"/>
  <c r="O70" i="6"/>
  <c r="O71" i="6" s="1"/>
  <c r="J67" i="6"/>
  <c r="J68" i="6" s="1"/>
  <c r="J74" i="6"/>
  <c r="D66" i="7"/>
  <c r="D52" i="7"/>
  <c r="I67" i="7"/>
  <c r="I68" i="7" s="1"/>
  <c r="I74" i="7"/>
  <c r="G42" i="7"/>
  <c r="G35" i="7"/>
  <c r="G36" i="7" s="1"/>
  <c r="D70" i="5"/>
  <c r="D71" i="5" s="1"/>
  <c r="D69" i="5"/>
  <c r="L34" i="7"/>
  <c r="L20" i="7"/>
  <c r="C34" i="8"/>
  <c r="C20" i="8"/>
  <c r="P31" i="8"/>
  <c r="P32" i="8" s="1"/>
  <c r="P33" i="8" s="1"/>
  <c r="E63" i="8"/>
  <c r="E64" i="8" s="1"/>
  <c r="E65" i="8" s="1"/>
  <c r="E31" i="8"/>
  <c r="E32" i="8" s="1"/>
  <c r="E33" i="8" s="1"/>
  <c r="D31" i="8"/>
  <c r="D32" i="8" s="1"/>
  <c r="D33" i="8" s="1"/>
  <c r="K42" i="6"/>
  <c r="K35" i="6"/>
  <c r="K36" i="6" s="1"/>
  <c r="C38" i="5"/>
  <c r="C39" i="5" s="1"/>
  <c r="C37" i="5"/>
  <c r="E42" i="6"/>
  <c r="E35" i="6"/>
  <c r="E36" i="6" s="1"/>
  <c r="D35" i="7"/>
  <c r="D36" i="7" s="1"/>
  <c r="D42" i="7"/>
  <c r="M1" i="11"/>
  <c r="J10" i="10"/>
  <c r="D9" i="11"/>
  <c r="R64" i="11" s="1"/>
  <c r="R65" i="11" s="1"/>
  <c r="R66" i="11" s="1"/>
  <c r="L2" i="12"/>
  <c r="D9" i="12" s="1"/>
  <c r="R64" i="12" s="1"/>
  <c r="R65" i="12" s="1"/>
  <c r="R66" i="12" s="1"/>
  <c r="I42" i="6"/>
  <c r="I35" i="6"/>
  <c r="I36" i="6" s="1"/>
  <c r="D74" i="6"/>
  <c r="D67" i="6"/>
  <c r="D68" i="6" s="1"/>
  <c r="I34" i="7"/>
  <c r="I20" i="7"/>
  <c r="E69" i="6"/>
  <c r="E70" i="6"/>
  <c r="E71" i="6" s="1"/>
  <c r="I70" i="6"/>
  <c r="I71" i="6" s="1"/>
  <c r="I69" i="6"/>
  <c r="Q70" i="6"/>
  <c r="Q71" i="6" s="1"/>
  <c r="Q69" i="6"/>
  <c r="P70" i="5"/>
  <c r="P71" i="5" s="1"/>
  <c r="P69" i="5"/>
  <c r="H42" i="7"/>
  <c r="H35" i="7"/>
  <c r="H36" i="7" s="1"/>
  <c r="C69" i="6"/>
  <c r="C70" i="6"/>
  <c r="C71" i="6" s="1"/>
  <c r="P34" i="7"/>
  <c r="P20" i="7"/>
  <c r="J34" i="8"/>
  <c r="J20" i="8"/>
  <c r="K63" i="8"/>
  <c r="K64" i="8" s="1"/>
  <c r="K65" i="8" s="1"/>
  <c r="G31" i="8"/>
  <c r="G32" i="8" s="1"/>
  <c r="G33" i="8" s="1"/>
  <c r="B31" i="8"/>
  <c r="B32" i="8" s="1"/>
  <c r="B33" i="8" s="1"/>
  <c r="K31" i="8"/>
  <c r="K32" i="8" s="1"/>
  <c r="K33" i="8" s="1"/>
  <c r="G69" i="6"/>
  <c r="G70" i="6"/>
  <c r="G71" i="6" s="1"/>
  <c r="B58" i="9"/>
  <c r="K26" i="9"/>
  <c r="G58" i="9"/>
  <c r="C58" i="9"/>
  <c r="N58" i="9"/>
  <c r="P58" i="9"/>
  <c r="P63" i="9" s="1"/>
  <c r="P64" i="9" s="1"/>
  <c r="P65" i="9" s="1"/>
  <c r="O26" i="9"/>
  <c r="D26" i="9"/>
  <c r="F26" i="9"/>
  <c r="F31" i="9" s="1"/>
  <c r="F32" i="9" s="1"/>
  <c r="F33" i="9" s="1"/>
  <c r="P26" i="9"/>
  <c r="P31" i="9" s="1"/>
  <c r="P32" i="9" s="1"/>
  <c r="P33" i="9" s="1"/>
  <c r="D58" i="9"/>
  <c r="D63" i="9" s="1"/>
  <c r="D64" i="9" s="1"/>
  <c r="D65" i="9" s="1"/>
  <c r="H58" i="9"/>
  <c r="H63" i="9" s="1"/>
  <c r="H64" i="9" s="1"/>
  <c r="H65" i="9" s="1"/>
  <c r="J26" i="9"/>
  <c r="M58" i="9"/>
  <c r="L58" i="9"/>
  <c r="B26" i="9"/>
  <c r="B31" i="9" s="1"/>
  <c r="B32" i="9" s="1"/>
  <c r="B33" i="9" s="1"/>
  <c r="C26" i="9"/>
  <c r="C31" i="9" s="1"/>
  <c r="C32" i="9" s="1"/>
  <c r="C33" i="9" s="1"/>
  <c r="O58" i="9"/>
  <c r="O63" i="9" s="1"/>
  <c r="O64" i="9" s="1"/>
  <c r="O65" i="9" s="1"/>
  <c r="Q58" i="9"/>
  <c r="E26" i="9"/>
  <c r="E58" i="9"/>
  <c r="K58" i="9"/>
  <c r="M26" i="9"/>
  <c r="M31" i="9" s="1"/>
  <c r="M32" i="9" s="1"/>
  <c r="M33" i="9" s="1"/>
  <c r="L26" i="9"/>
  <c r="L31" i="9" s="1"/>
  <c r="L32" i="9" s="1"/>
  <c r="L33" i="9" s="1"/>
  <c r="I26" i="9"/>
  <c r="F58" i="9"/>
  <c r="J58" i="9"/>
  <c r="J63" i="9" s="1"/>
  <c r="J64" i="9" s="1"/>
  <c r="J65" i="9" s="1"/>
  <c r="I58" i="9"/>
  <c r="H26" i="9"/>
  <c r="H31" i="9" s="1"/>
  <c r="H32" i="9" s="1"/>
  <c r="H33" i="9" s="1"/>
  <c r="G26" i="9"/>
  <c r="N26" i="9"/>
  <c r="G37" i="5"/>
  <c r="G38" i="5"/>
  <c r="G39" i="5" s="1"/>
  <c r="N37" i="5"/>
  <c r="N38" i="5"/>
  <c r="N39" i="5" s="1"/>
  <c r="B38" i="5"/>
  <c r="B39" i="5" s="1"/>
  <c r="B37" i="5"/>
  <c r="K9" i="5"/>
  <c r="K10" i="5" s="1"/>
  <c r="H37" i="6"/>
  <c r="H38" i="6"/>
  <c r="H39" i="6" s="1"/>
  <c r="O66" i="7"/>
  <c r="O52" i="7"/>
  <c r="N34" i="7"/>
  <c r="N20" i="7"/>
  <c r="N38" i="6"/>
  <c r="N39" i="6" s="1"/>
  <c r="N37" i="6"/>
  <c r="J66" i="7"/>
  <c r="J52" i="7"/>
  <c r="O37" i="5"/>
  <c r="O38" i="5"/>
  <c r="O39" i="5" s="1"/>
  <c r="E66" i="7"/>
  <c r="E52" i="7"/>
  <c r="G66" i="8"/>
  <c r="G52" i="8"/>
  <c r="I34" i="8"/>
  <c r="I20" i="8"/>
  <c r="J20" i="7"/>
  <c r="J34" i="7"/>
  <c r="F67" i="7"/>
  <c r="F68" i="7" s="1"/>
  <c r="F74" i="7"/>
  <c r="J37" i="5"/>
  <c r="J38" i="5"/>
  <c r="J39" i="5" s="1"/>
  <c r="M34" i="7"/>
  <c r="M20" i="7"/>
  <c r="M38" i="6"/>
  <c r="M39" i="6" s="1"/>
  <c r="M37" i="6"/>
  <c r="C69" i="5"/>
  <c r="C70" i="5"/>
  <c r="C71" i="5" s="1"/>
  <c r="M63" i="8"/>
  <c r="M64" i="8" s="1"/>
  <c r="M65" i="8" s="1"/>
  <c r="D66" i="8"/>
  <c r="D52" i="8"/>
  <c r="M34" i="8"/>
  <c r="M20" i="8"/>
  <c r="H66" i="7"/>
  <c r="H52" i="7"/>
  <c r="B69" i="6"/>
  <c r="B70" i="6"/>
  <c r="B71" i="6" s="1"/>
  <c r="L42" i="6"/>
  <c r="L35" i="6"/>
  <c r="L36" i="6" s="1"/>
  <c r="H70" i="5"/>
  <c r="H71" i="5" s="1"/>
  <c r="H69" i="5"/>
  <c r="G35" i="6"/>
  <c r="G36" i="6" s="1"/>
  <c r="G42" i="6"/>
  <c r="B66" i="7"/>
  <c r="B52" i="7"/>
  <c r="F66" i="8"/>
  <c r="F52" i="8"/>
  <c r="H63" i="8"/>
  <c r="H64" i="8" s="1"/>
  <c r="H65" i="8" s="1"/>
  <c r="I63" i="8"/>
  <c r="I64" i="8" s="1"/>
  <c r="I65" i="8" s="1"/>
  <c r="N66" i="8"/>
  <c r="N52" i="8"/>
  <c r="O52" i="8"/>
  <c r="O66" i="8"/>
  <c r="D38" i="5"/>
  <c r="D39" i="5" s="1"/>
  <c r="D37" i="5"/>
  <c r="M10" i="8"/>
  <c r="B22" i="8" s="1"/>
  <c r="C22" i="8" s="1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B54" i="8" s="1"/>
  <c r="C54" i="8" s="1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N10" i="8" s="1"/>
  <c r="H18" i="13" s="1"/>
  <c r="F19" i="13" s="1"/>
  <c r="J9" i="10"/>
  <c r="L1" i="11"/>
  <c r="E34" i="7"/>
  <c r="E20" i="7"/>
  <c r="C66" i="7"/>
  <c r="C52" i="7"/>
  <c r="D38" i="6"/>
  <c r="D39" i="6" s="1"/>
  <c r="D37" i="6"/>
  <c r="O42" i="7"/>
  <c r="O35" i="7"/>
  <c r="O36" i="7" s="1"/>
  <c r="N74" i="6"/>
  <c r="N67" i="6"/>
  <c r="N68" i="6" s="1"/>
  <c r="C34" i="7"/>
  <c r="C20" i="7"/>
  <c r="M70" i="5"/>
  <c r="M71" i="5" s="1"/>
  <c r="M69" i="5"/>
  <c r="P38" i="5"/>
  <c r="P39" i="5" s="1"/>
  <c r="P37" i="5"/>
  <c r="N66" i="7"/>
  <c r="N52" i="7"/>
  <c r="K74" i="7"/>
  <c r="K67" i="7"/>
  <c r="K68" i="7" s="1"/>
  <c r="B42" i="6"/>
  <c r="B35" i="6"/>
  <c r="B36" i="6" s="1"/>
  <c r="B69" i="5"/>
  <c r="B70" i="5"/>
  <c r="B71" i="5" s="1"/>
  <c r="H69" i="6"/>
  <c r="H70" i="6"/>
  <c r="H71" i="6" s="1"/>
  <c r="D18" i="13"/>
  <c r="M9" i="8"/>
  <c r="B21" i="8" s="1"/>
  <c r="C21" i="8" s="1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B53" i="8" s="1"/>
  <c r="C53" i="8" s="1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N9" i="8" s="1"/>
  <c r="E18" i="13" s="1"/>
  <c r="C19" i="13" s="1"/>
  <c r="K69" i="5"/>
  <c r="K70" i="5"/>
  <c r="K71" i="5" s="1"/>
  <c r="B34" i="7"/>
  <c r="B20" i="7"/>
  <c r="L63" i="8"/>
  <c r="L64" i="8" s="1"/>
  <c r="L65" i="8" s="1"/>
  <c r="C63" i="8"/>
  <c r="C64" i="8" s="1"/>
  <c r="C65" i="8" s="1"/>
  <c r="H31" i="8"/>
  <c r="H32" i="8" s="1"/>
  <c r="H33" i="8" s="1"/>
  <c r="L31" i="8"/>
  <c r="L32" i="8" s="1"/>
  <c r="L33" i="8" s="1"/>
  <c r="N31" i="8"/>
  <c r="N32" i="8" s="1"/>
  <c r="N33" i="8" s="1"/>
  <c r="J70" i="5"/>
  <c r="J71" i="5" s="1"/>
  <c r="J69" i="5"/>
  <c r="O37" i="6"/>
  <c r="O38" i="6"/>
  <c r="O39" i="6" s="1"/>
  <c r="G17" i="13"/>
  <c r="G56" i="9"/>
  <c r="H56" i="9"/>
  <c r="N56" i="9"/>
  <c r="D56" i="9"/>
  <c r="F24" i="9"/>
  <c r="H24" i="9"/>
  <c r="C56" i="9"/>
  <c r="B56" i="9"/>
  <c r="K24" i="9"/>
  <c r="E24" i="9"/>
  <c r="I24" i="9"/>
  <c r="E56" i="9"/>
  <c r="L24" i="9"/>
  <c r="J24" i="9"/>
  <c r="G24" i="9"/>
  <c r="C24" i="9"/>
  <c r="M56" i="9"/>
  <c r="O56" i="9"/>
  <c r="I56" i="9"/>
  <c r="D24" i="9"/>
  <c r="K56" i="9"/>
  <c r="P56" i="9"/>
  <c r="B24" i="9"/>
  <c r="P24" i="9"/>
  <c r="Q56" i="9"/>
  <c r="L56" i="9"/>
  <c r="O24" i="9"/>
  <c r="N24" i="9"/>
  <c r="F56" i="9"/>
  <c r="J56" i="9"/>
  <c r="M24" i="9"/>
  <c r="L66" i="7"/>
  <c r="L52" i="7"/>
  <c r="M70" i="6"/>
  <c r="M71" i="6" s="1"/>
  <c r="M69" i="6"/>
  <c r="G66" i="7"/>
  <c r="G52" i="7"/>
  <c r="P37" i="6"/>
  <c r="P38" i="6"/>
  <c r="P39" i="6" s="1"/>
  <c r="K35" i="7"/>
  <c r="K36" i="7" s="1"/>
  <c r="K42" i="7"/>
  <c r="C42" i="6"/>
  <c r="C35" i="6"/>
  <c r="C36" i="6" s="1"/>
  <c r="F35" i="7"/>
  <c r="F36" i="7" s="1"/>
  <c r="F42" i="7"/>
  <c r="M38" i="5"/>
  <c r="M39" i="5" s="1"/>
  <c r="M37" i="5"/>
  <c r="M67" i="7"/>
  <c r="M68" i="7" s="1"/>
  <c r="M74" i="7"/>
  <c r="H38" i="5"/>
  <c r="H39" i="5" s="1"/>
  <c r="H37" i="5"/>
  <c r="F67" i="6"/>
  <c r="F68" i="6" s="1"/>
  <c r="F74" i="6"/>
  <c r="P66" i="7"/>
  <c r="P52" i="7"/>
  <c r="F37" i="6"/>
  <c r="F38" i="6"/>
  <c r="F39" i="6" s="1"/>
  <c r="I3" i="11"/>
  <c r="O9" i="10"/>
  <c r="D41" i="1"/>
  <c r="E40" i="1"/>
  <c r="G19" i="13" l="1"/>
  <c r="M10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B54" i="9" s="1"/>
  <c r="C54" i="9" s="1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N10" i="9" s="1"/>
  <c r="H19" i="13" s="1"/>
  <c r="F20" i="13" s="1"/>
  <c r="O67" i="7"/>
  <c r="O68" i="7" s="1"/>
  <c r="O74" i="7"/>
  <c r="G31" i="9"/>
  <c r="G32" i="9" s="1"/>
  <c r="G33" i="9" s="1"/>
  <c r="O66" i="9"/>
  <c r="O52" i="9"/>
  <c r="P66" i="9"/>
  <c r="P52" i="9"/>
  <c r="J35" i="8"/>
  <c r="J36" i="8" s="1"/>
  <c r="J42" i="8"/>
  <c r="H38" i="7"/>
  <c r="H39" i="7" s="1"/>
  <c r="H37" i="7"/>
  <c r="D70" i="6"/>
  <c r="D71" i="6" s="1"/>
  <c r="D69" i="6"/>
  <c r="I58" i="10"/>
  <c r="I63" i="10" s="1"/>
  <c r="I64" i="10" s="1"/>
  <c r="I65" i="10" s="1"/>
  <c r="C58" i="10"/>
  <c r="C63" i="10" s="1"/>
  <c r="C64" i="10" s="1"/>
  <c r="C65" i="10" s="1"/>
  <c r="D26" i="10"/>
  <c r="C26" i="10"/>
  <c r="P58" i="10"/>
  <c r="L58" i="10"/>
  <c r="P26" i="10"/>
  <c r="P31" i="10" s="1"/>
  <c r="P32" i="10" s="1"/>
  <c r="P33" i="10" s="1"/>
  <c r="L26" i="10"/>
  <c r="Q58" i="10"/>
  <c r="Q63" i="10" s="1"/>
  <c r="Q64" i="10" s="1"/>
  <c r="Q65" i="10" s="1"/>
  <c r="E26" i="10"/>
  <c r="E31" i="10" s="1"/>
  <c r="E32" i="10" s="1"/>
  <c r="E33" i="10" s="1"/>
  <c r="N58" i="10"/>
  <c r="O58" i="10"/>
  <c r="J26" i="10"/>
  <c r="J31" i="10" s="1"/>
  <c r="J32" i="10" s="1"/>
  <c r="J33" i="10" s="1"/>
  <c r="O26" i="10"/>
  <c r="O31" i="10" s="1"/>
  <c r="O32" i="10" s="1"/>
  <c r="O33" i="10" s="1"/>
  <c r="H58" i="10"/>
  <c r="H63" i="10" s="1"/>
  <c r="H64" i="10" s="1"/>
  <c r="H65" i="10" s="1"/>
  <c r="N26" i="10"/>
  <c r="N31" i="10" s="1"/>
  <c r="N32" i="10" s="1"/>
  <c r="N33" i="10" s="1"/>
  <c r="B26" i="10"/>
  <c r="I26" i="10"/>
  <c r="F26" i="10"/>
  <c r="E58" i="10"/>
  <c r="F58" i="10"/>
  <c r="M58" i="10"/>
  <c r="M63" i="10" s="1"/>
  <c r="M64" i="10" s="1"/>
  <c r="M65" i="10" s="1"/>
  <c r="M26" i="10"/>
  <c r="J58" i="10"/>
  <c r="D58" i="10"/>
  <c r="D63" i="10" s="1"/>
  <c r="D64" i="10" s="1"/>
  <c r="D65" i="10" s="1"/>
  <c r="H26" i="10"/>
  <c r="H31" i="10" s="1"/>
  <c r="H32" i="10" s="1"/>
  <c r="H33" i="10" s="1"/>
  <c r="G26" i="10"/>
  <c r="G31" i="10" s="1"/>
  <c r="G32" i="10" s="1"/>
  <c r="G33" i="10" s="1"/>
  <c r="K26" i="10"/>
  <c r="K31" i="10" s="1"/>
  <c r="K32" i="10" s="1"/>
  <c r="K33" i="10" s="1"/>
  <c r="G58" i="10"/>
  <c r="B58" i="10"/>
  <c r="K58" i="10"/>
  <c r="E66" i="8"/>
  <c r="E52" i="8"/>
  <c r="D74" i="7"/>
  <c r="D67" i="7"/>
  <c r="D68" i="7" s="1"/>
  <c r="P74" i="8"/>
  <c r="P67" i="8"/>
  <c r="P68" i="8" s="1"/>
  <c r="J74" i="8"/>
  <c r="J67" i="8"/>
  <c r="J68" i="8" s="1"/>
  <c r="F37" i="7"/>
  <c r="F38" i="7"/>
  <c r="F39" i="7" s="1"/>
  <c r="O37" i="7"/>
  <c r="O38" i="7"/>
  <c r="O39" i="7" s="1"/>
  <c r="I66" i="8"/>
  <c r="I52" i="8"/>
  <c r="H34" i="9"/>
  <c r="H20" i="9"/>
  <c r="C34" i="9"/>
  <c r="C20" i="9"/>
  <c r="N63" i="9"/>
  <c r="N64" i="9" s="1"/>
  <c r="N65" i="9" s="1"/>
  <c r="P74" i="7"/>
  <c r="P67" i="7"/>
  <c r="P68" i="7" s="1"/>
  <c r="C37" i="6"/>
  <c r="C38" i="6"/>
  <c r="C39" i="6" s="1"/>
  <c r="G37" i="6"/>
  <c r="G38" i="6"/>
  <c r="G39" i="6" s="1"/>
  <c r="E74" i="7"/>
  <c r="E67" i="7"/>
  <c r="E68" i="7" s="1"/>
  <c r="I63" i="9"/>
  <c r="I64" i="9" s="1"/>
  <c r="I65" i="9" s="1"/>
  <c r="L34" i="8"/>
  <c r="L20" i="8"/>
  <c r="N74" i="7"/>
  <c r="N67" i="7"/>
  <c r="N68" i="7" s="1"/>
  <c r="C42" i="7"/>
  <c r="C35" i="7"/>
  <c r="C36" i="7" s="1"/>
  <c r="L1" i="12"/>
  <c r="J9" i="12" s="1"/>
  <c r="J9" i="11"/>
  <c r="F74" i="8"/>
  <c r="F67" i="8"/>
  <c r="F68" i="8" s="1"/>
  <c r="H67" i="7"/>
  <c r="H68" i="7" s="1"/>
  <c r="H74" i="7"/>
  <c r="M66" i="8"/>
  <c r="M52" i="8"/>
  <c r="J42" i="7"/>
  <c r="J35" i="7"/>
  <c r="J36" i="7" s="1"/>
  <c r="J66" i="9"/>
  <c r="J52" i="9"/>
  <c r="F34" i="9"/>
  <c r="F20" i="9"/>
  <c r="G63" i="9"/>
  <c r="G64" i="9" s="1"/>
  <c r="G65" i="9" s="1"/>
  <c r="D38" i="7"/>
  <c r="D39" i="7" s="1"/>
  <c r="D37" i="7"/>
  <c r="J70" i="6"/>
  <c r="J71" i="6" s="1"/>
  <c r="J69" i="6"/>
  <c r="F35" i="8"/>
  <c r="F36" i="8" s="1"/>
  <c r="F42" i="8"/>
  <c r="Q74" i="8"/>
  <c r="Q67" i="8"/>
  <c r="Q68" i="8" s="1"/>
  <c r="H34" i="8"/>
  <c r="H20" i="8"/>
  <c r="F56" i="10"/>
  <c r="K24" i="10"/>
  <c r="B24" i="10"/>
  <c r="D24" i="10"/>
  <c r="H24" i="10"/>
  <c r="I56" i="10"/>
  <c r="B56" i="10"/>
  <c r="P56" i="10"/>
  <c r="J24" i="10"/>
  <c r="L24" i="10"/>
  <c r="Q56" i="10"/>
  <c r="N24" i="10"/>
  <c r="M24" i="10"/>
  <c r="G24" i="10"/>
  <c r="G56" i="10"/>
  <c r="J56" i="10"/>
  <c r="P24" i="10"/>
  <c r="H56" i="10"/>
  <c r="K56" i="10"/>
  <c r="D56" i="10"/>
  <c r="E56" i="10"/>
  <c r="I24" i="10"/>
  <c r="O24" i="10"/>
  <c r="C56" i="10"/>
  <c r="C24" i="10"/>
  <c r="L56" i="10"/>
  <c r="E24" i="10"/>
  <c r="F24" i="10"/>
  <c r="N56" i="10"/>
  <c r="M56" i="10"/>
  <c r="O56" i="10"/>
  <c r="O74" i="8"/>
  <c r="O67" i="8"/>
  <c r="O68" i="8" s="1"/>
  <c r="I35" i="8"/>
  <c r="I36" i="8" s="1"/>
  <c r="I42" i="8"/>
  <c r="N42" i="7"/>
  <c r="N35" i="7"/>
  <c r="N36" i="7" s="1"/>
  <c r="F63" i="9"/>
  <c r="F64" i="9" s="1"/>
  <c r="F65" i="9" s="1"/>
  <c r="E31" i="9"/>
  <c r="E32" i="9" s="1"/>
  <c r="E33" i="9" s="1"/>
  <c r="M63" i="9"/>
  <c r="M64" i="9" s="1"/>
  <c r="M65" i="9" s="1"/>
  <c r="D31" i="9"/>
  <c r="D32" i="9" s="1"/>
  <c r="D33" i="9" s="1"/>
  <c r="K31" i="9"/>
  <c r="K32" i="9" s="1"/>
  <c r="K33" i="9" s="1"/>
  <c r="G34" i="8"/>
  <c r="G20" i="8"/>
  <c r="I42" i="7"/>
  <c r="I35" i="7"/>
  <c r="I36" i="7" s="1"/>
  <c r="E38" i="6"/>
  <c r="E39" i="6" s="1"/>
  <c r="E37" i="6"/>
  <c r="D34" i="8"/>
  <c r="D20" i="8"/>
  <c r="L35" i="7"/>
  <c r="L36" i="7" s="1"/>
  <c r="L42" i="7"/>
  <c r="L52" i="8"/>
  <c r="L66" i="8"/>
  <c r="J67" i="7"/>
  <c r="J68" i="7" s="1"/>
  <c r="J74" i="7"/>
  <c r="H66" i="9"/>
  <c r="H52" i="9"/>
  <c r="B35" i="7"/>
  <c r="B36" i="7" s="1"/>
  <c r="B42" i="7"/>
  <c r="K69" i="7"/>
  <c r="K70" i="7"/>
  <c r="K71" i="7" s="1"/>
  <c r="E42" i="7"/>
  <c r="E35" i="7"/>
  <c r="E36" i="7" s="1"/>
  <c r="D74" i="8"/>
  <c r="D67" i="8"/>
  <c r="D68" i="8" s="1"/>
  <c r="F70" i="7"/>
  <c r="F71" i="7" s="1"/>
  <c r="F69" i="7"/>
  <c r="M34" i="9"/>
  <c r="M20" i="9"/>
  <c r="D66" i="9"/>
  <c r="D52" i="9"/>
  <c r="J10" i="11"/>
  <c r="M1" i="12"/>
  <c r="J10" i="12" s="1"/>
  <c r="P20" i="8"/>
  <c r="P34" i="8"/>
  <c r="Q69" i="7"/>
  <c r="Q70" i="7"/>
  <c r="Q71" i="7" s="1"/>
  <c r="G67" i="7"/>
  <c r="G68" i="7" s="1"/>
  <c r="G74" i="7"/>
  <c r="N34" i="8"/>
  <c r="N20" i="8"/>
  <c r="H66" i="8"/>
  <c r="H52" i="8"/>
  <c r="M42" i="7"/>
  <c r="M35" i="7"/>
  <c r="M36" i="7" s="1"/>
  <c r="K63" i="9"/>
  <c r="K64" i="9" s="1"/>
  <c r="K65" i="9" s="1"/>
  <c r="B34" i="9"/>
  <c r="B20" i="9"/>
  <c r="P34" i="9"/>
  <c r="P20" i="9"/>
  <c r="C63" i="9"/>
  <c r="C64" i="9" s="1"/>
  <c r="C65" i="9" s="1"/>
  <c r="K34" i="8"/>
  <c r="K20" i="8"/>
  <c r="P35" i="7"/>
  <c r="P36" i="7" s="1"/>
  <c r="P42" i="7"/>
  <c r="I37" i="6"/>
  <c r="I38" i="6"/>
  <c r="I39" i="6" s="1"/>
  <c r="K37" i="6"/>
  <c r="K38" i="6"/>
  <c r="K39" i="6" s="1"/>
  <c r="C35" i="8"/>
  <c r="C36" i="8" s="1"/>
  <c r="C42" i="8"/>
  <c r="G38" i="7"/>
  <c r="G39" i="7" s="1"/>
  <c r="G37" i="7"/>
  <c r="O34" i="8"/>
  <c r="O20" i="8"/>
  <c r="M70" i="7"/>
  <c r="M71" i="7" s="1"/>
  <c r="M69" i="7"/>
  <c r="E63" i="9"/>
  <c r="E64" i="9" s="1"/>
  <c r="E65" i="9" s="1"/>
  <c r="L63" i="9"/>
  <c r="L64" i="9" s="1"/>
  <c r="L65" i="9" s="1"/>
  <c r="B20" i="8"/>
  <c r="B34" i="8"/>
  <c r="F70" i="6"/>
  <c r="F71" i="6" s="1"/>
  <c r="F69" i="6"/>
  <c r="K37" i="7"/>
  <c r="K38" i="7"/>
  <c r="K39" i="7" s="1"/>
  <c r="C66" i="8"/>
  <c r="C52" i="8"/>
  <c r="M9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B53" i="9" s="1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N9" i="9" s="1"/>
  <c r="E19" i="13" s="1"/>
  <c r="C20" i="13" s="1"/>
  <c r="D19" i="13"/>
  <c r="B37" i="6"/>
  <c r="B38" i="6"/>
  <c r="B39" i="6" s="1"/>
  <c r="K9" i="6"/>
  <c r="K10" i="6" s="1"/>
  <c r="N70" i="6"/>
  <c r="N71" i="6" s="1"/>
  <c r="N69" i="6"/>
  <c r="C74" i="7"/>
  <c r="C67" i="7"/>
  <c r="C68" i="7" s="1"/>
  <c r="G18" i="13"/>
  <c r="N67" i="8"/>
  <c r="N68" i="8" s="1"/>
  <c r="N74" i="8"/>
  <c r="B74" i="7"/>
  <c r="B67" i="7"/>
  <c r="B68" i="7" s="1"/>
  <c r="L38" i="6"/>
  <c r="L39" i="6" s="1"/>
  <c r="L37" i="6"/>
  <c r="M42" i="8"/>
  <c r="M35" i="8"/>
  <c r="M36" i="8" s="1"/>
  <c r="N31" i="9"/>
  <c r="N32" i="9" s="1"/>
  <c r="N33" i="9" s="1"/>
  <c r="I31" i="9"/>
  <c r="I32" i="9" s="1"/>
  <c r="I33" i="9" s="1"/>
  <c r="Q63" i="9"/>
  <c r="Q64" i="9" s="1"/>
  <c r="Q65" i="9" s="1"/>
  <c r="J31" i="9"/>
  <c r="J32" i="9" s="1"/>
  <c r="J33" i="9" s="1"/>
  <c r="O31" i="9"/>
  <c r="O32" i="9" s="1"/>
  <c r="O33" i="9" s="1"/>
  <c r="B63" i="9"/>
  <c r="B64" i="9" s="1"/>
  <c r="B65" i="9" s="1"/>
  <c r="K66" i="8"/>
  <c r="K52" i="8"/>
  <c r="E34" i="8"/>
  <c r="E20" i="8"/>
  <c r="I69" i="7"/>
  <c r="I70" i="7"/>
  <c r="I71" i="7" s="1"/>
  <c r="B66" i="8"/>
  <c r="B52" i="8"/>
  <c r="L74" i="7"/>
  <c r="L67" i="7"/>
  <c r="L68" i="7" s="1"/>
  <c r="G67" i="8"/>
  <c r="G68" i="8" s="1"/>
  <c r="G74" i="8"/>
  <c r="L34" i="9"/>
  <c r="L20" i="9"/>
  <c r="O9" i="11"/>
  <c r="I3" i="12"/>
  <c r="O9" i="12" s="1"/>
  <c r="E41" i="1"/>
  <c r="F40" i="1"/>
  <c r="Q66" i="9" l="1"/>
  <c r="Q52" i="9"/>
  <c r="C69" i="7"/>
  <c r="C70" i="7"/>
  <c r="C71" i="7" s="1"/>
  <c r="E66" i="9"/>
  <c r="E52" i="9"/>
  <c r="P42" i="9"/>
  <c r="P35" i="9"/>
  <c r="P36" i="9" s="1"/>
  <c r="G69" i="7"/>
  <c r="G70" i="7"/>
  <c r="G71" i="7" s="1"/>
  <c r="L58" i="11"/>
  <c r="L63" i="11" s="1"/>
  <c r="L64" i="11" s="1"/>
  <c r="L65" i="11" s="1"/>
  <c r="J58" i="11"/>
  <c r="B26" i="11"/>
  <c r="C58" i="11"/>
  <c r="C63" i="11" s="1"/>
  <c r="C64" i="11" s="1"/>
  <c r="C65" i="11" s="1"/>
  <c r="G58" i="11"/>
  <c r="N58" i="11"/>
  <c r="K26" i="11"/>
  <c r="K31" i="11" s="1"/>
  <c r="K32" i="11" s="1"/>
  <c r="K33" i="11" s="1"/>
  <c r="G26" i="11"/>
  <c r="G31" i="11" s="1"/>
  <c r="G32" i="11" s="1"/>
  <c r="G33" i="11" s="1"/>
  <c r="H26" i="11"/>
  <c r="H31" i="11" s="1"/>
  <c r="H32" i="11" s="1"/>
  <c r="H33" i="11" s="1"/>
  <c r="E58" i="11"/>
  <c r="E63" i="11" s="1"/>
  <c r="E64" i="11" s="1"/>
  <c r="E65" i="11" s="1"/>
  <c r="D58" i="11"/>
  <c r="H58" i="11"/>
  <c r="M58" i="11"/>
  <c r="F58" i="11"/>
  <c r="P58" i="11"/>
  <c r="P63" i="11" s="1"/>
  <c r="P64" i="11" s="1"/>
  <c r="P65" i="11" s="1"/>
  <c r="D26" i="11"/>
  <c r="D31" i="11" s="1"/>
  <c r="D32" i="11" s="1"/>
  <c r="D33" i="11" s="1"/>
  <c r="K58" i="11"/>
  <c r="M26" i="11"/>
  <c r="O26" i="11"/>
  <c r="O31" i="11" s="1"/>
  <c r="O32" i="11" s="1"/>
  <c r="O33" i="11" s="1"/>
  <c r="F26" i="11"/>
  <c r="P26" i="11"/>
  <c r="P31" i="11" s="1"/>
  <c r="P32" i="11" s="1"/>
  <c r="P33" i="11" s="1"/>
  <c r="E26" i="11"/>
  <c r="I26" i="11"/>
  <c r="L26" i="11"/>
  <c r="N26" i="11"/>
  <c r="C26" i="11"/>
  <c r="C31" i="11" s="1"/>
  <c r="C32" i="11" s="1"/>
  <c r="C33" i="11" s="1"/>
  <c r="O58" i="11"/>
  <c r="B58" i="11"/>
  <c r="J26" i="11"/>
  <c r="I58" i="11"/>
  <c r="I63" i="11" s="1"/>
  <c r="I64" i="11" s="1"/>
  <c r="I65" i="11" s="1"/>
  <c r="Q58" i="11"/>
  <c r="J69" i="7"/>
  <c r="J70" i="7"/>
  <c r="J71" i="7" s="1"/>
  <c r="B66" i="9"/>
  <c r="B52" i="9"/>
  <c r="M38" i="8"/>
  <c r="M39" i="8" s="1"/>
  <c r="M37" i="8"/>
  <c r="C67" i="8"/>
  <c r="C68" i="8" s="1"/>
  <c r="C74" i="8"/>
  <c r="O42" i="8"/>
  <c r="O35" i="8"/>
  <c r="O36" i="8" s="1"/>
  <c r="K42" i="8"/>
  <c r="K35" i="8"/>
  <c r="K36" i="8" s="1"/>
  <c r="N35" i="8"/>
  <c r="N36" i="8" s="1"/>
  <c r="N42" i="8"/>
  <c r="M35" i="9"/>
  <c r="M36" i="9" s="1"/>
  <c r="M42" i="9"/>
  <c r="E38" i="7"/>
  <c r="E39" i="7" s="1"/>
  <c r="E37" i="7"/>
  <c r="H67" i="9"/>
  <c r="H68" i="9" s="1"/>
  <c r="H74" i="9"/>
  <c r="I37" i="7"/>
  <c r="I38" i="7"/>
  <c r="I39" i="7" s="1"/>
  <c r="M66" i="9"/>
  <c r="M52" i="9"/>
  <c r="I38" i="8"/>
  <c r="I39" i="8" s="1"/>
  <c r="I37" i="8"/>
  <c r="Q70" i="8"/>
  <c r="Q71" i="8" s="1"/>
  <c r="Q69" i="8"/>
  <c r="H70" i="7"/>
  <c r="H71" i="7" s="1"/>
  <c r="H69" i="7"/>
  <c r="E70" i="7"/>
  <c r="E71" i="7" s="1"/>
  <c r="E69" i="7"/>
  <c r="P70" i="7"/>
  <c r="P71" i="7" s="1"/>
  <c r="P69" i="7"/>
  <c r="K34" i="10"/>
  <c r="K20" i="10"/>
  <c r="M66" i="10"/>
  <c r="M52" i="10"/>
  <c r="N34" i="10"/>
  <c r="N20" i="10"/>
  <c r="E34" i="10"/>
  <c r="E20" i="10"/>
  <c r="C31" i="10"/>
  <c r="C32" i="10" s="1"/>
  <c r="C33" i="10" s="1"/>
  <c r="O67" i="9"/>
  <c r="O68" i="9" s="1"/>
  <c r="O74" i="9"/>
  <c r="G70" i="8"/>
  <c r="G71" i="8" s="1"/>
  <c r="G69" i="8"/>
  <c r="O34" i="9"/>
  <c r="O20" i="9"/>
  <c r="N69" i="8"/>
  <c r="N70" i="8"/>
  <c r="N71" i="8" s="1"/>
  <c r="B35" i="8"/>
  <c r="B36" i="8" s="1"/>
  <c r="B42" i="8"/>
  <c r="K66" i="9"/>
  <c r="K52" i="9"/>
  <c r="P42" i="8"/>
  <c r="P35" i="8"/>
  <c r="P36" i="8" s="1"/>
  <c r="L37" i="7"/>
  <c r="L38" i="7"/>
  <c r="L39" i="7" s="1"/>
  <c r="E34" i="9"/>
  <c r="E20" i="9"/>
  <c r="O70" i="8"/>
  <c r="O71" i="8" s="1"/>
  <c r="O69" i="8"/>
  <c r="J38" i="7"/>
  <c r="J39" i="7" s="1"/>
  <c r="J37" i="7"/>
  <c r="F70" i="8"/>
  <c r="F71" i="8" s="1"/>
  <c r="F69" i="8"/>
  <c r="N70" i="7"/>
  <c r="N71" i="7" s="1"/>
  <c r="N69" i="7"/>
  <c r="I74" i="8"/>
  <c r="I67" i="8"/>
  <c r="I68" i="8" s="1"/>
  <c r="J70" i="8"/>
  <c r="J71" i="8" s="1"/>
  <c r="J69" i="8"/>
  <c r="E74" i="8"/>
  <c r="E67" i="8"/>
  <c r="E68" i="8" s="1"/>
  <c r="G34" i="10"/>
  <c r="G20" i="10"/>
  <c r="F63" i="10"/>
  <c r="F64" i="10" s="1"/>
  <c r="F65" i="10" s="1"/>
  <c r="H66" i="10"/>
  <c r="H52" i="10"/>
  <c r="Q66" i="10"/>
  <c r="Q52" i="10"/>
  <c r="D31" i="10"/>
  <c r="D32" i="10" s="1"/>
  <c r="D33" i="10" s="1"/>
  <c r="L70" i="7"/>
  <c r="L71" i="7" s="1"/>
  <c r="L69" i="7"/>
  <c r="E42" i="8"/>
  <c r="E35" i="8"/>
  <c r="E36" i="8" s="1"/>
  <c r="J34" i="9"/>
  <c r="J20" i="9"/>
  <c r="L66" i="9"/>
  <c r="L52" i="9"/>
  <c r="C66" i="9"/>
  <c r="C52" i="9"/>
  <c r="M38" i="7"/>
  <c r="M39" i="7" s="1"/>
  <c r="M37" i="7"/>
  <c r="I58" i="12"/>
  <c r="G58" i="12"/>
  <c r="G63" i="12" s="1"/>
  <c r="G64" i="12" s="1"/>
  <c r="G65" i="12" s="1"/>
  <c r="P26" i="12"/>
  <c r="P31" i="12" s="1"/>
  <c r="P32" i="12" s="1"/>
  <c r="P33" i="12" s="1"/>
  <c r="F58" i="12"/>
  <c r="F63" i="12" s="1"/>
  <c r="F64" i="12" s="1"/>
  <c r="F65" i="12" s="1"/>
  <c r="G26" i="12"/>
  <c r="J58" i="12"/>
  <c r="F26" i="12"/>
  <c r="F31" i="12" s="1"/>
  <c r="F32" i="12" s="1"/>
  <c r="F33" i="12" s="1"/>
  <c r="H26" i="12"/>
  <c r="H31" i="12" s="1"/>
  <c r="H32" i="12" s="1"/>
  <c r="H33" i="12" s="1"/>
  <c r="K26" i="12"/>
  <c r="K31" i="12" s="1"/>
  <c r="K32" i="12" s="1"/>
  <c r="K33" i="12" s="1"/>
  <c r="I26" i="12"/>
  <c r="I31" i="12" s="1"/>
  <c r="I32" i="12" s="1"/>
  <c r="I33" i="12" s="1"/>
  <c r="L26" i="12"/>
  <c r="N26" i="12"/>
  <c r="N31" i="12" s="1"/>
  <c r="N32" i="12" s="1"/>
  <c r="N33" i="12" s="1"/>
  <c r="P58" i="12"/>
  <c r="M26" i="12"/>
  <c r="M31" i="12" s="1"/>
  <c r="M32" i="12" s="1"/>
  <c r="M33" i="12" s="1"/>
  <c r="O58" i="12"/>
  <c r="E58" i="12"/>
  <c r="E63" i="12" s="1"/>
  <c r="E64" i="12" s="1"/>
  <c r="E65" i="12" s="1"/>
  <c r="N58" i="12"/>
  <c r="J26" i="12"/>
  <c r="O26" i="12"/>
  <c r="D58" i="12"/>
  <c r="D63" i="12" s="1"/>
  <c r="D64" i="12" s="1"/>
  <c r="D65" i="12" s="1"/>
  <c r="B58" i="12"/>
  <c r="C58" i="12"/>
  <c r="B26" i="12"/>
  <c r="E26" i="12"/>
  <c r="C26" i="12"/>
  <c r="H58" i="12"/>
  <c r="D26" i="12"/>
  <c r="D31" i="12" s="1"/>
  <c r="D32" i="12" s="1"/>
  <c r="D33" i="12" s="1"/>
  <c r="L58" i="12"/>
  <c r="L63" i="12" s="1"/>
  <c r="L64" i="12" s="1"/>
  <c r="L65" i="12" s="1"/>
  <c r="K58" i="12"/>
  <c r="Q58" i="12"/>
  <c r="M58" i="12"/>
  <c r="M63" i="12" s="1"/>
  <c r="M64" i="12" s="1"/>
  <c r="M65" i="12" s="1"/>
  <c r="D42" i="8"/>
  <c r="D35" i="8"/>
  <c r="D36" i="8" s="1"/>
  <c r="G35" i="8"/>
  <c r="G36" i="8" s="1"/>
  <c r="G42" i="8"/>
  <c r="F66" i="9"/>
  <c r="F52" i="9"/>
  <c r="G66" i="9"/>
  <c r="G52" i="9"/>
  <c r="N66" i="9"/>
  <c r="N52" i="9"/>
  <c r="H34" i="10"/>
  <c r="H20" i="10"/>
  <c r="E63" i="10"/>
  <c r="E64" i="10" s="1"/>
  <c r="E65" i="10" s="1"/>
  <c r="O34" i="10"/>
  <c r="O20" i="10"/>
  <c r="L31" i="10"/>
  <c r="L32" i="10" s="1"/>
  <c r="L33" i="10" s="1"/>
  <c r="C66" i="10"/>
  <c r="C52" i="10"/>
  <c r="G34" i="9"/>
  <c r="G20" i="9"/>
  <c r="F42" i="9"/>
  <c r="F35" i="9"/>
  <c r="F36" i="9" s="1"/>
  <c r="K56" i="11"/>
  <c r="P24" i="11"/>
  <c r="E56" i="11"/>
  <c r="L24" i="11"/>
  <c r="B56" i="11"/>
  <c r="K24" i="11"/>
  <c r="G24" i="11"/>
  <c r="P56" i="11"/>
  <c r="H56" i="11"/>
  <c r="B24" i="11"/>
  <c r="F24" i="11"/>
  <c r="O24" i="11"/>
  <c r="C24" i="11"/>
  <c r="N24" i="11"/>
  <c r="I24" i="11"/>
  <c r="Q56" i="11"/>
  <c r="J56" i="11"/>
  <c r="J24" i="11"/>
  <c r="H24" i="11"/>
  <c r="D56" i="11"/>
  <c r="M56" i="11"/>
  <c r="M24" i="11"/>
  <c r="E24" i="11"/>
  <c r="L56" i="11"/>
  <c r="D24" i="11"/>
  <c r="G56" i="11"/>
  <c r="F56" i="11"/>
  <c r="O56" i="11"/>
  <c r="N56" i="11"/>
  <c r="I56" i="11"/>
  <c r="C56" i="11"/>
  <c r="D66" i="10"/>
  <c r="D52" i="10"/>
  <c r="J34" i="10"/>
  <c r="J20" i="10"/>
  <c r="I66" i="10"/>
  <c r="I52" i="10"/>
  <c r="B67" i="8"/>
  <c r="B68" i="8" s="1"/>
  <c r="B74" i="8"/>
  <c r="K74" i="8"/>
  <c r="K67" i="8"/>
  <c r="K68" i="8" s="1"/>
  <c r="B69" i="7"/>
  <c r="B70" i="7"/>
  <c r="B71" i="7" s="1"/>
  <c r="H67" i="8"/>
  <c r="H68" i="8" s="1"/>
  <c r="H74" i="8"/>
  <c r="D67" i="9"/>
  <c r="D68" i="9" s="1"/>
  <c r="D74" i="9"/>
  <c r="D69" i="8"/>
  <c r="D70" i="8"/>
  <c r="D71" i="8" s="1"/>
  <c r="K34" i="9"/>
  <c r="K20" i="9"/>
  <c r="H42" i="8"/>
  <c r="H35" i="8"/>
  <c r="H36" i="8" s="1"/>
  <c r="D56" i="12"/>
  <c r="G24" i="12"/>
  <c r="I24" i="12"/>
  <c r="E24" i="12"/>
  <c r="N56" i="12"/>
  <c r="P56" i="12"/>
  <c r="P24" i="12"/>
  <c r="K56" i="12"/>
  <c r="J24" i="12"/>
  <c r="Q56" i="12"/>
  <c r="B24" i="12"/>
  <c r="C56" i="12"/>
  <c r="G56" i="12"/>
  <c r="D24" i="12"/>
  <c r="H24" i="12"/>
  <c r="L56" i="12"/>
  <c r="H56" i="12"/>
  <c r="C24" i="12"/>
  <c r="M56" i="12"/>
  <c r="J56" i="12"/>
  <c r="K24" i="12"/>
  <c r="E56" i="12"/>
  <c r="B56" i="12"/>
  <c r="O56" i="12"/>
  <c r="N24" i="12"/>
  <c r="F24" i="12"/>
  <c r="I56" i="12"/>
  <c r="O24" i="12"/>
  <c r="F56" i="12"/>
  <c r="L24" i="12"/>
  <c r="M24" i="12"/>
  <c r="B63" i="10"/>
  <c r="B64" i="10" s="1"/>
  <c r="B65" i="10" s="1"/>
  <c r="J63" i="10"/>
  <c r="J64" i="10" s="1"/>
  <c r="J65" i="10" s="1"/>
  <c r="I31" i="10"/>
  <c r="I32" i="10" s="1"/>
  <c r="I33" i="10" s="1"/>
  <c r="O63" i="10"/>
  <c r="O64" i="10" s="1"/>
  <c r="O65" i="10" s="1"/>
  <c r="L63" i="10"/>
  <c r="L64" i="10" s="1"/>
  <c r="L65" i="10" s="1"/>
  <c r="P74" i="9"/>
  <c r="P67" i="9"/>
  <c r="P68" i="9" s="1"/>
  <c r="O70" i="7"/>
  <c r="O71" i="7" s="1"/>
  <c r="O69" i="7"/>
  <c r="N37" i="7"/>
  <c r="N38" i="7"/>
  <c r="N39" i="7" s="1"/>
  <c r="F38" i="8"/>
  <c r="F39" i="8" s="1"/>
  <c r="F37" i="8"/>
  <c r="M74" i="8"/>
  <c r="M67" i="8"/>
  <c r="M68" i="8" s="1"/>
  <c r="L35" i="8"/>
  <c r="L36" i="8" s="1"/>
  <c r="L42" i="8"/>
  <c r="C35" i="9"/>
  <c r="C36" i="9" s="1"/>
  <c r="C42" i="9"/>
  <c r="P70" i="8"/>
  <c r="P71" i="8" s="1"/>
  <c r="P69" i="8"/>
  <c r="K63" i="10"/>
  <c r="K64" i="10" s="1"/>
  <c r="K65" i="10" s="1"/>
  <c r="F31" i="10"/>
  <c r="F32" i="10" s="1"/>
  <c r="F33" i="10" s="1"/>
  <c r="P34" i="10"/>
  <c r="P20" i="10"/>
  <c r="J38" i="8"/>
  <c r="J39" i="8" s="1"/>
  <c r="J37" i="8"/>
  <c r="L35" i="9"/>
  <c r="L36" i="9" s="1"/>
  <c r="L42" i="9"/>
  <c r="I34" i="9"/>
  <c r="I20" i="9"/>
  <c r="N34" i="9"/>
  <c r="N20" i="9"/>
  <c r="M9" i="10"/>
  <c r="B21" i="10" s="1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B53" i="10" s="1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N9" i="10" s="1"/>
  <c r="E20" i="13" s="1"/>
  <c r="C21" i="13" s="1"/>
  <c r="D20" i="13"/>
  <c r="C37" i="8"/>
  <c r="C38" i="8"/>
  <c r="C39" i="8" s="1"/>
  <c r="P37" i="7"/>
  <c r="P38" i="7"/>
  <c r="P39" i="7" s="1"/>
  <c r="B42" i="9"/>
  <c r="B35" i="9"/>
  <c r="B36" i="9" s="1"/>
  <c r="K9" i="7"/>
  <c r="K10" i="7" s="1"/>
  <c r="B37" i="7"/>
  <c r="B38" i="7"/>
  <c r="B39" i="7" s="1"/>
  <c r="L67" i="8"/>
  <c r="L68" i="8" s="1"/>
  <c r="L74" i="8"/>
  <c r="D34" i="9"/>
  <c r="D20" i="9"/>
  <c r="J74" i="9"/>
  <c r="J67" i="9"/>
  <c r="J68" i="9" s="1"/>
  <c r="C37" i="7"/>
  <c r="C38" i="7"/>
  <c r="C39" i="7" s="1"/>
  <c r="I66" i="9"/>
  <c r="I52" i="9"/>
  <c r="H35" i="9"/>
  <c r="H36" i="9" s="1"/>
  <c r="H42" i="9"/>
  <c r="D70" i="7"/>
  <c r="D71" i="7" s="1"/>
  <c r="D69" i="7"/>
  <c r="G63" i="10"/>
  <c r="G64" i="10" s="1"/>
  <c r="G65" i="10" s="1"/>
  <c r="M31" i="10"/>
  <c r="M32" i="10" s="1"/>
  <c r="M33" i="10" s="1"/>
  <c r="B31" i="10"/>
  <c r="B32" i="10" s="1"/>
  <c r="B33" i="10" s="1"/>
  <c r="N63" i="10"/>
  <c r="N64" i="10" s="1"/>
  <c r="N65" i="10" s="1"/>
  <c r="P63" i="10"/>
  <c r="P64" i="10" s="1"/>
  <c r="P65" i="10" s="1"/>
  <c r="M10" i="10"/>
  <c r="B22" i="10" s="1"/>
  <c r="C22" i="10" s="1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B54" i="10" s="1"/>
  <c r="C54" i="10" s="1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N10" i="10" s="1"/>
  <c r="H20" i="13" s="1"/>
  <c r="F21" i="13" s="1"/>
  <c r="F41" i="1"/>
  <c r="G40" i="1"/>
  <c r="F34" i="10" l="1"/>
  <c r="F20" i="10"/>
  <c r="J42" i="10"/>
  <c r="J35" i="10"/>
  <c r="J36" i="10" s="1"/>
  <c r="L66" i="12"/>
  <c r="L52" i="12"/>
  <c r="F66" i="12"/>
  <c r="F52" i="12"/>
  <c r="E70" i="8"/>
  <c r="E71" i="8" s="1"/>
  <c r="E69" i="8"/>
  <c r="D34" i="11"/>
  <c r="D20" i="11"/>
  <c r="P38" i="9"/>
  <c r="P39" i="9" s="1"/>
  <c r="P37" i="9"/>
  <c r="G20" i="13"/>
  <c r="L37" i="9"/>
  <c r="L38" i="9"/>
  <c r="L39" i="9" s="1"/>
  <c r="O66" i="10"/>
  <c r="O52" i="10"/>
  <c r="D34" i="12"/>
  <c r="D20" i="12"/>
  <c r="B63" i="12"/>
  <c r="B64" i="12" s="1"/>
  <c r="B65" i="12" s="1"/>
  <c r="O63" i="12"/>
  <c r="O64" i="12" s="1"/>
  <c r="O65" i="12" s="1"/>
  <c r="M67" i="10"/>
  <c r="M68" i="10" s="1"/>
  <c r="M74" i="10"/>
  <c r="P34" i="11"/>
  <c r="P20" i="11"/>
  <c r="M70" i="8"/>
  <c r="M71" i="8" s="1"/>
  <c r="M69" i="8"/>
  <c r="D74" i="10"/>
  <c r="D67" i="10"/>
  <c r="D68" i="10" s="1"/>
  <c r="H63" i="12"/>
  <c r="H64" i="12" s="1"/>
  <c r="H65" i="12" s="1"/>
  <c r="H34" i="12"/>
  <c r="H20" i="12"/>
  <c r="O35" i="9"/>
  <c r="O36" i="9" s="1"/>
  <c r="O42" i="9"/>
  <c r="C69" i="8"/>
  <c r="C70" i="8"/>
  <c r="C71" i="8" s="1"/>
  <c r="G34" i="11"/>
  <c r="G20" i="11"/>
  <c r="J69" i="9"/>
  <c r="J70" i="9"/>
  <c r="J71" i="9" s="1"/>
  <c r="H69" i="8"/>
  <c r="H70" i="8"/>
  <c r="H71" i="8" s="1"/>
  <c r="F67" i="9"/>
  <c r="F68" i="9" s="1"/>
  <c r="F74" i="9"/>
  <c r="O31" i="12"/>
  <c r="O32" i="12" s="1"/>
  <c r="O33" i="12" s="1"/>
  <c r="I63" i="12"/>
  <c r="I64" i="12" s="1"/>
  <c r="I65" i="12" s="1"/>
  <c r="F66" i="10"/>
  <c r="F52" i="10"/>
  <c r="E42" i="10"/>
  <c r="E35" i="10"/>
  <c r="E36" i="10" s="1"/>
  <c r="K35" i="10"/>
  <c r="K36" i="10" s="1"/>
  <c r="K42" i="10"/>
  <c r="M67" i="9"/>
  <c r="M68" i="9" s="1"/>
  <c r="M74" i="9"/>
  <c r="K38" i="8"/>
  <c r="K39" i="8" s="1"/>
  <c r="K37" i="8"/>
  <c r="Q63" i="11"/>
  <c r="Q64" i="11" s="1"/>
  <c r="Q65" i="11" s="1"/>
  <c r="N31" i="11"/>
  <c r="N32" i="11" s="1"/>
  <c r="N33" i="11" s="1"/>
  <c r="O34" i="11"/>
  <c r="O20" i="11"/>
  <c r="M63" i="11"/>
  <c r="M64" i="11" s="1"/>
  <c r="M65" i="11" s="1"/>
  <c r="K34" i="11"/>
  <c r="K20" i="11"/>
  <c r="L66" i="11"/>
  <c r="L52" i="11"/>
  <c r="G66" i="10"/>
  <c r="G52" i="10"/>
  <c r="L66" i="10"/>
  <c r="L52" i="10"/>
  <c r="K69" i="8"/>
  <c r="K70" i="8"/>
  <c r="K71" i="8" s="1"/>
  <c r="G38" i="8"/>
  <c r="G39" i="8" s="1"/>
  <c r="G37" i="8"/>
  <c r="C63" i="12"/>
  <c r="C64" i="12" s="1"/>
  <c r="C65" i="12" s="1"/>
  <c r="I34" i="12"/>
  <c r="I20" i="12"/>
  <c r="E38" i="8"/>
  <c r="E39" i="8" s="1"/>
  <c r="E37" i="8"/>
  <c r="P37" i="8"/>
  <c r="P38" i="8"/>
  <c r="P39" i="8" s="1"/>
  <c r="M9" i="11"/>
  <c r="B21" i="11" s="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B53" i="11" s="1"/>
  <c r="C53" i="11" s="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N9" i="11" s="1"/>
  <c r="E21" i="13" s="1"/>
  <c r="C22" i="13" s="1"/>
  <c r="L38" i="8"/>
  <c r="L39" i="8" s="1"/>
  <c r="L37" i="8"/>
  <c r="D69" i="9"/>
  <c r="D70" i="9"/>
  <c r="D71" i="9" s="1"/>
  <c r="G42" i="9"/>
  <c r="G35" i="9"/>
  <c r="G36" i="9" s="1"/>
  <c r="G74" i="9"/>
  <c r="G67" i="9"/>
  <c r="G68" i="9" s="1"/>
  <c r="K34" i="12"/>
  <c r="K20" i="12"/>
  <c r="H67" i="10"/>
  <c r="H68" i="10" s="1"/>
  <c r="H74" i="10"/>
  <c r="P66" i="11"/>
  <c r="P52" i="11"/>
  <c r="N42" i="9"/>
  <c r="N35" i="9"/>
  <c r="N36" i="9" s="1"/>
  <c r="D66" i="12"/>
  <c r="D52" i="12"/>
  <c r="G66" i="12"/>
  <c r="G52" i="12"/>
  <c r="E35" i="9"/>
  <c r="E36" i="9" s="1"/>
  <c r="E42" i="9"/>
  <c r="C34" i="10"/>
  <c r="C20" i="10"/>
  <c r="N38" i="8"/>
  <c r="N39" i="8" s="1"/>
  <c r="N37" i="8"/>
  <c r="E74" i="9"/>
  <c r="E67" i="9"/>
  <c r="E68" i="9" s="1"/>
  <c r="C67" i="10"/>
  <c r="C68" i="10" s="1"/>
  <c r="C74" i="10"/>
  <c r="M66" i="12"/>
  <c r="M52" i="12"/>
  <c r="C31" i="12"/>
  <c r="C32" i="12" s="1"/>
  <c r="C33" i="12" s="1"/>
  <c r="P63" i="12"/>
  <c r="P64" i="12" s="1"/>
  <c r="P65" i="12" s="1"/>
  <c r="B34" i="10"/>
  <c r="B20" i="10"/>
  <c r="P42" i="10"/>
  <c r="P35" i="10"/>
  <c r="P36" i="10" s="1"/>
  <c r="B66" i="10"/>
  <c r="B52" i="10"/>
  <c r="I74" i="10"/>
  <c r="I67" i="10"/>
  <c r="I68" i="10" s="1"/>
  <c r="N34" i="12"/>
  <c r="N20" i="12"/>
  <c r="J42" i="9"/>
  <c r="J35" i="9"/>
  <c r="J36" i="9" s="1"/>
  <c r="D34" i="10"/>
  <c r="D20" i="10"/>
  <c r="I69" i="8"/>
  <c r="I70" i="8"/>
  <c r="I71" i="8" s="1"/>
  <c r="I66" i="11"/>
  <c r="I52" i="11"/>
  <c r="L31" i="11"/>
  <c r="L32" i="11" s="1"/>
  <c r="L33" i="11" s="1"/>
  <c r="M31" i="11"/>
  <c r="M32" i="11" s="1"/>
  <c r="M33" i="11" s="1"/>
  <c r="H63" i="11"/>
  <c r="H64" i="11" s="1"/>
  <c r="H65" i="11" s="1"/>
  <c r="N63" i="11"/>
  <c r="N64" i="11" s="1"/>
  <c r="N65" i="11" s="1"/>
  <c r="M10" i="11"/>
  <c r="B22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B54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N10" i="11" s="1"/>
  <c r="H21" i="13" s="1"/>
  <c r="F22" i="13" s="1"/>
  <c r="G21" i="13"/>
  <c r="B37" i="9"/>
  <c r="K9" i="9"/>
  <c r="K10" i="9" s="1"/>
  <c r="B38" i="9"/>
  <c r="B39" i="9" s="1"/>
  <c r="H38" i="8"/>
  <c r="H39" i="8" s="1"/>
  <c r="H37" i="8"/>
  <c r="O42" i="10"/>
  <c r="O35" i="10"/>
  <c r="O36" i="10" s="1"/>
  <c r="E66" i="12"/>
  <c r="E52" i="12"/>
  <c r="C74" i="9"/>
  <c r="C67" i="9"/>
  <c r="C68" i="9" s="1"/>
  <c r="M37" i="9"/>
  <c r="M38" i="9"/>
  <c r="M39" i="9" s="1"/>
  <c r="B63" i="11"/>
  <c r="B64" i="11" s="1"/>
  <c r="B65" i="11" s="1"/>
  <c r="E31" i="11"/>
  <c r="E32" i="11" s="1"/>
  <c r="E33" i="11" s="1"/>
  <c r="E66" i="11"/>
  <c r="E52" i="11"/>
  <c r="Q74" i="9"/>
  <c r="Q67" i="9"/>
  <c r="Q68" i="9" s="1"/>
  <c r="K66" i="10"/>
  <c r="K52" i="10"/>
  <c r="D37" i="8"/>
  <c r="D38" i="8"/>
  <c r="D39" i="8" s="1"/>
  <c r="P34" i="12"/>
  <c r="P20" i="12"/>
  <c r="O69" i="9"/>
  <c r="O70" i="9"/>
  <c r="O71" i="9" s="1"/>
  <c r="O63" i="11"/>
  <c r="O64" i="11" s="1"/>
  <c r="O65" i="11" s="1"/>
  <c r="P66" i="10"/>
  <c r="P52" i="10"/>
  <c r="L69" i="8"/>
  <c r="L70" i="8"/>
  <c r="L71" i="8" s="1"/>
  <c r="I34" i="10"/>
  <c r="I20" i="10"/>
  <c r="K35" i="9"/>
  <c r="K36" i="9" s="1"/>
  <c r="K42" i="9"/>
  <c r="E66" i="10"/>
  <c r="E52" i="10"/>
  <c r="M34" i="12"/>
  <c r="M20" i="12"/>
  <c r="L67" i="9"/>
  <c r="L68" i="9" s="1"/>
  <c r="L74" i="9"/>
  <c r="K67" i="9"/>
  <c r="K68" i="9" s="1"/>
  <c r="K74" i="9"/>
  <c r="H69" i="9"/>
  <c r="H70" i="9"/>
  <c r="H71" i="9" s="1"/>
  <c r="C34" i="11"/>
  <c r="C20" i="11"/>
  <c r="F31" i="11"/>
  <c r="F32" i="11" s="1"/>
  <c r="F33" i="11" s="1"/>
  <c r="F63" i="11"/>
  <c r="F64" i="11" s="1"/>
  <c r="F65" i="11" s="1"/>
  <c r="J63" i="11"/>
  <c r="J64" i="11" s="1"/>
  <c r="J65" i="11" s="1"/>
  <c r="N66" i="10"/>
  <c r="N52" i="10"/>
  <c r="J52" i="10"/>
  <c r="J66" i="10"/>
  <c r="B70" i="8"/>
  <c r="B71" i="8" s="1"/>
  <c r="B69" i="8"/>
  <c r="H42" i="10"/>
  <c r="H35" i="10"/>
  <c r="H36" i="10" s="1"/>
  <c r="F34" i="12"/>
  <c r="F20" i="12"/>
  <c r="H38" i="9"/>
  <c r="H39" i="9" s="1"/>
  <c r="H37" i="9"/>
  <c r="I42" i="9"/>
  <c r="I35" i="9"/>
  <c r="I36" i="9" s="1"/>
  <c r="P70" i="9"/>
  <c r="P71" i="9" s="1"/>
  <c r="P69" i="9"/>
  <c r="Q63" i="12"/>
  <c r="Q64" i="12" s="1"/>
  <c r="Q65" i="12" s="1"/>
  <c r="E31" i="12"/>
  <c r="E32" i="12" s="1"/>
  <c r="E33" i="12" s="1"/>
  <c r="J31" i="12"/>
  <c r="J32" i="12" s="1"/>
  <c r="J33" i="12" s="1"/>
  <c r="J63" i="12"/>
  <c r="J64" i="12" s="1"/>
  <c r="J65" i="12" s="1"/>
  <c r="G35" i="10"/>
  <c r="G36" i="10" s="1"/>
  <c r="G42" i="10"/>
  <c r="M34" i="10"/>
  <c r="M20" i="10"/>
  <c r="I67" i="9"/>
  <c r="I68" i="9" s="1"/>
  <c r="I74" i="9"/>
  <c r="D42" i="9"/>
  <c r="D35" i="9"/>
  <c r="D36" i="9" s="1"/>
  <c r="C37" i="9"/>
  <c r="C38" i="9"/>
  <c r="C39" i="9" s="1"/>
  <c r="F38" i="9"/>
  <c r="F39" i="9" s="1"/>
  <c r="F37" i="9"/>
  <c r="L34" i="10"/>
  <c r="L20" i="10"/>
  <c r="N74" i="9"/>
  <c r="N67" i="9"/>
  <c r="N68" i="9" s="1"/>
  <c r="K63" i="12"/>
  <c r="K64" i="12" s="1"/>
  <c r="K65" i="12" s="1"/>
  <c r="B31" i="12"/>
  <c r="B32" i="12" s="1"/>
  <c r="B33" i="12" s="1"/>
  <c r="N63" i="12"/>
  <c r="N64" i="12" s="1"/>
  <c r="N65" i="12" s="1"/>
  <c r="L31" i="12"/>
  <c r="L32" i="12" s="1"/>
  <c r="L33" i="12" s="1"/>
  <c r="G31" i="12"/>
  <c r="G32" i="12" s="1"/>
  <c r="G33" i="12" s="1"/>
  <c r="Q74" i="10"/>
  <c r="Q67" i="10"/>
  <c r="Q68" i="10" s="1"/>
  <c r="B38" i="8"/>
  <c r="B39" i="8" s="1"/>
  <c r="B37" i="8"/>
  <c r="K9" i="8"/>
  <c r="K10" i="8" s="1"/>
  <c r="N42" i="10"/>
  <c r="N35" i="10"/>
  <c r="N36" i="10" s="1"/>
  <c r="O38" i="8"/>
  <c r="O39" i="8" s="1"/>
  <c r="O37" i="8"/>
  <c r="B67" i="9"/>
  <c r="B68" i="9" s="1"/>
  <c r="B74" i="9"/>
  <c r="J31" i="11"/>
  <c r="J32" i="11" s="1"/>
  <c r="J33" i="11" s="1"/>
  <c r="I31" i="11"/>
  <c r="I32" i="11" s="1"/>
  <c r="I33" i="11" s="1"/>
  <c r="K63" i="11"/>
  <c r="K64" i="11" s="1"/>
  <c r="K65" i="11" s="1"/>
  <c r="D63" i="11"/>
  <c r="D64" i="11" s="1"/>
  <c r="D65" i="11" s="1"/>
  <c r="G63" i="11"/>
  <c r="G64" i="11" s="1"/>
  <c r="G65" i="11" s="1"/>
  <c r="C66" i="11"/>
  <c r="C52" i="11"/>
  <c r="H34" i="11"/>
  <c r="H20" i="11"/>
  <c r="B31" i="11"/>
  <c r="B32" i="11" s="1"/>
  <c r="B33" i="11" s="1"/>
  <c r="G41" i="1"/>
  <c r="H40" i="1"/>
  <c r="G34" i="12" l="1"/>
  <c r="G20" i="12"/>
  <c r="B66" i="11"/>
  <c r="B52" i="11"/>
  <c r="D35" i="10"/>
  <c r="D36" i="10" s="1"/>
  <c r="D42" i="10"/>
  <c r="I70" i="10"/>
  <c r="I71" i="10" s="1"/>
  <c r="I69" i="10"/>
  <c r="B42" i="10"/>
  <c r="B35" i="10"/>
  <c r="B36" i="10" s="1"/>
  <c r="C35" i="10"/>
  <c r="C36" i="10" s="1"/>
  <c r="C42" i="10"/>
  <c r="D67" i="12"/>
  <c r="D68" i="12" s="1"/>
  <c r="D74" i="12"/>
  <c r="G37" i="9"/>
  <c r="G38" i="9"/>
  <c r="G39" i="9" s="1"/>
  <c r="M9" i="12"/>
  <c r="B21" i="12" s="1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B53" i="12" s="1"/>
  <c r="C53" i="12" s="1"/>
  <c r="D53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Q53" i="12" s="1"/>
  <c r="N9" i="12" s="1"/>
  <c r="E22" i="13" s="1"/>
  <c r="D22" i="13" s="1"/>
  <c r="I35" i="12"/>
  <c r="I36" i="12" s="1"/>
  <c r="I42" i="12"/>
  <c r="N34" i="11"/>
  <c r="N20" i="11"/>
  <c r="I66" i="12"/>
  <c r="I52" i="12"/>
  <c r="M69" i="10"/>
  <c r="M70" i="10"/>
  <c r="M71" i="10" s="1"/>
  <c r="D35" i="11"/>
  <c r="D36" i="11" s="1"/>
  <c r="D42" i="11"/>
  <c r="L67" i="12"/>
  <c r="L68" i="12" s="1"/>
  <c r="L74" i="12"/>
  <c r="L34" i="12"/>
  <c r="L20" i="12"/>
  <c r="L35" i="10"/>
  <c r="L36" i="10" s="1"/>
  <c r="L42" i="10"/>
  <c r="D38" i="9"/>
  <c r="D39" i="9" s="1"/>
  <c r="D37" i="9"/>
  <c r="F35" i="12"/>
  <c r="F36" i="12" s="1"/>
  <c r="F42" i="12"/>
  <c r="F34" i="11"/>
  <c r="F20" i="11"/>
  <c r="K69" i="9"/>
  <c r="K70" i="9"/>
  <c r="K71" i="9" s="1"/>
  <c r="P42" i="12"/>
  <c r="P35" i="12"/>
  <c r="P36" i="12" s="1"/>
  <c r="Q70" i="9"/>
  <c r="Q71" i="9" s="1"/>
  <c r="Q69" i="9"/>
  <c r="O37" i="10"/>
  <c r="O38" i="10"/>
  <c r="O39" i="10" s="1"/>
  <c r="L34" i="11"/>
  <c r="L20" i="11"/>
  <c r="C69" i="10"/>
  <c r="C70" i="10"/>
  <c r="C71" i="10" s="1"/>
  <c r="H69" i="10"/>
  <c r="H70" i="10"/>
  <c r="H71" i="10" s="1"/>
  <c r="D21" i="13"/>
  <c r="L67" i="10"/>
  <c r="L68" i="10" s="1"/>
  <c r="L74" i="10"/>
  <c r="K35" i="11"/>
  <c r="K36" i="11" s="1"/>
  <c r="K42" i="11"/>
  <c r="Q66" i="11"/>
  <c r="Q52" i="11"/>
  <c r="K37" i="10"/>
  <c r="K38" i="10"/>
  <c r="K39" i="10" s="1"/>
  <c r="O34" i="12"/>
  <c r="O20" i="12"/>
  <c r="O37" i="9"/>
  <c r="O38" i="9"/>
  <c r="O39" i="9" s="1"/>
  <c r="O66" i="12"/>
  <c r="O52" i="12"/>
  <c r="J34" i="11"/>
  <c r="J20" i="11"/>
  <c r="E74" i="10"/>
  <c r="E67" i="10"/>
  <c r="E68" i="10" s="1"/>
  <c r="B70" i="9"/>
  <c r="B71" i="9" s="1"/>
  <c r="B69" i="9"/>
  <c r="J74" i="10"/>
  <c r="J67" i="10"/>
  <c r="J68" i="10" s="1"/>
  <c r="I67" i="11"/>
  <c r="I68" i="11" s="1"/>
  <c r="I74" i="11"/>
  <c r="B74" i="10"/>
  <c r="B67" i="10"/>
  <c r="B68" i="10" s="1"/>
  <c r="E69" i="9"/>
  <c r="E70" i="9"/>
  <c r="E71" i="9" s="1"/>
  <c r="K35" i="12"/>
  <c r="K36" i="12" s="1"/>
  <c r="K42" i="12"/>
  <c r="C66" i="12"/>
  <c r="C52" i="12"/>
  <c r="E38" i="10"/>
  <c r="E39" i="10" s="1"/>
  <c r="E37" i="10"/>
  <c r="G35" i="11"/>
  <c r="G36" i="11" s="1"/>
  <c r="G42" i="11"/>
  <c r="H42" i="12"/>
  <c r="H35" i="12"/>
  <c r="H36" i="12" s="1"/>
  <c r="B66" i="12"/>
  <c r="B52" i="12"/>
  <c r="J37" i="10"/>
  <c r="J38" i="10"/>
  <c r="J39" i="10" s="1"/>
  <c r="B34" i="11"/>
  <c r="B20" i="11"/>
  <c r="D66" i="11"/>
  <c r="D52" i="11"/>
  <c r="B34" i="12"/>
  <c r="B20" i="12"/>
  <c r="J66" i="12"/>
  <c r="J52" i="12"/>
  <c r="I38" i="9"/>
  <c r="I39" i="9" s="1"/>
  <c r="I37" i="9"/>
  <c r="H37" i="10"/>
  <c r="H38" i="10"/>
  <c r="H39" i="10" s="1"/>
  <c r="N74" i="10"/>
  <c r="N67" i="10"/>
  <c r="N68" i="10" s="1"/>
  <c r="L69" i="9"/>
  <c r="L70" i="9"/>
  <c r="L71" i="9" s="1"/>
  <c r="K37" i="9"/>
  <c r="K38" i="9"/>
  <c r="K39" i="9" s="1"/>
  <c r="E67" i="11"/>
  <c r="E68" i="11" s="1"/>
  <c r="E74" i="11"/>
  <c r="C69" i="9"/>
  <c r="C70" i="9"/>
  <c r="C71" i="9" s="1"/>
  <c r="G22" i="13"/>
  <c r="M10" i="12"/>
  <c r="B22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B54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N10" i="12" s="1"/>
  <c r="H22" i="13" s="1"/>
  <c r="C34" i="12"/>
  <c r="C20" i="12"/>
  <c r="E37" i="9"/>
  <c r="E38" i="9"/>
  <c r="E39" i="9" s="1"/>
  <c r="G67" i="10"/>
  <c r="G68" i="10" s="1"/>
  <c r="G74" i="10"/>
  <c r="M66" i="11"/>
  <c r="M52" i="11"/>
  <c r="F70" i="9"/>
  <c r="F71" i="9" s="1"/>
  <c r="F69" i="9"/>
  <c r="P42" i="11"/>
  <c r="P35" i="11"/>
  <c r="P36" i="11" s="1"/>
  <c r="D35" i="12"/>
  <c r="D36" i="12" s="1"/>
  <c r="D42" i="12"/>
  <c r="G74" i="12"/>
  <c r="G67" i="12"/>
  <c r="G68" i="12" s="1"/>
  <c r="P74" i="11"/>
  <c r="P67" i="11"/>
  <c r="P68" i="11" s="1"/>
  <c r="G69" i="9"/>
  <c r="G70" i="9"/>
  <c r="G71" i="9" s="1"/>
  <c r="O35" i="11"/>
  <c r="O36" i="11" s="1"/>
  <c r="O42" i="11"/>
  <c r="F74" i="10"/>
  <c r="F67" i="10"/>
  <c r="F68" i="10" s="1"/>
  <c r="H66" i="12"/>
  <c r="H52" i="12"/>
  <c r="F74" i="12"/>
  <c r="F67" i="12"/>
  <c r="F68" i="12" s="1"/>
  <c r="F42" i="10"/>
  <c r="F35" i="10"/>
  <c r="F36" i="10" s="1"/>
  <c r="C74" i="11"/>
  <c r="C67" i="11"/>
  <c r="C68" i="11" s="1"/>
  <c r="Q66" i="12"/>
  <c r="Q52" i="12"/>
  <c r="F66" i="11"/>
  <c r="F52" i="11"/>
  <c r="M34" i="11"/>
  <c r="M20" i="11"/>
  <c r="G66" i="11"/>
  <c r="G52" i="11"/>
  <c r="N66" i="12"/>
  <c r="N52" i="12"/>
  <c r="G37" i="10"/>
  <c r="G38" i="10"/>
  <c r="G39" i="10" s="1"/>
  <c r="C35" i="11"/>
  <c r="C36" i="11" s="1"/>
  <c r="C42" i="11"/>
  <c r="P74" i="10"/>
  <c r="P67" i="10"/>
  <c r="P68" i="10" s="1"/>
  <c r="J37" i="9"/>
  <c r="J38" i="9"/>
  <c r="J39" i="9" s="1"/>
  <c r="P66" i="12"/>
  <c r="P52" i="12"/>
  <c r="N38" i="9"/>
  <c r="N39" i="9" s="1"/>
  <c r="N37" i="9"/>
  <c r="H35" i="11"/>
  <c r="H36" i="11" s="1"/>
  <c r="H42" i="11"/>
  <c r="K66" i="11"/>
  <c r="K52" i="11"/>
  <c r="Q69" i="10"/>
  <c r="Q70" i="10"/>
  <c r="Q71" i="10" s="1"/>
  <c r="K66" i="12"/>
  <c r="K52" i="12"/>
  <c r="I70" i="9"/>
  <c r="I71" i="9" s="1"/>
  <c r="I69" i="9"/>
  <c r="J34" i="12"/>
  <c r="J20" i="12"/>
  <c r="M42" i="12"/>
  <c r="M35" i="12"/>
  <c r="M36" i="12" s="1"/>
  <c r="I42" i="10"/>
  <c r="I35" i="10"/>
  <c r="I36" i="10" s="1"/>
  <c r="O66" i="11"/>
  <c r="O52" i="11"/>
  <c r="N66" i="11"/>
  <c r="N52" i="11"/>
  <c r="N42" i="12"/>
  <c r="N35" i="12"/>
  <c r="N36" i="12" s="1"/>
  <c r="P38" i="10"/>
  <c r="P39" i="10" s="1"/>
  <c r="P37" i="10"/>
  <c r="M74" i="12"/>
  <c r="M67" i="12"/>
  <c r="M68" i="12" s="1"/>
  <c r="I34" i="11"/>
  <c r="I20" i="11"/>
  <c r="N37" i="10"/>
  <c r="N38" i="10"/>
  <c r="N39" i="10" s="1"/>
  <c r="N69" i="9"/>
  <c r="N70" i="9"/>
  <c r="N71" i="9" s="1"/>
  <c r="M42" i="10"/>
  <c r="M35" i="10"/>
  <c r="M36" i="10" s="1"/>
  <c r="E34" i="12"/>
  <c r="E20" i="12"/>
  <c r="J66" i="11"/>
  <c r="J52" i="11"/>
  <c r="K67" i="10"/>
  <c r="K68" i="10" s="1"/>
  <c r="K74" i="10"/>
  <c r="E34" i="11"/>
  <c r="E20" i="11"/>
  <c r="E74" i="12"/>
  <c r="E67" i="12"/>
  <c r="E68" i="12" s="1"/>
  <c r="H66" i="11"/>
  <c r="H52" i="11"/>
  <c r="L67" i="11"/>
  <c r="L68" i="11" s="1"/>
  <c r="L74" i="11"/>
  <c r="M70" i="9"/>
  <c r="M71" i="9" s="1"/>
  <c r="M69" i="9"/>
  <c r="D70" i="10"/>
  <c r="D71" i="10" s="1"/>
  <c r="D69" i="10"/>
  <c r="O74" i="10"/>
  <c r="O67" i="10"/>
  <c r="O68" i="10" s="1"/>
  <c r="H41" i="1"/>
  <c r="I40" i="1"/>
  <c r="M38" i="10" l="1"/>
  <c r="M39" i="10" s="1"/>
  <c r="M37" i="10"/>
  <c r="I35" i="11"/>
  <c r="I36" i="11" s="1"/>
  <c r="I42" i="11"/>
  <c r="N38" i="12"/>
  <c r="N39" i="12" s="1"/>
  <c r="N37" i="12"/>
  <c r="I38" i="10"/>
  <c r="I39" i="10" s="1"/>
  <c r="I37" i="10"/>
  <c r="K74" i="11"/>
  <c r="K67" i="11"/>
  <c r="K68" i="11" s="1"/>
  <c r="P67" i="12"/>
  <c r="P68" i="12" s="1"/>
  <c r="P74" i="12"/>
  <c r="G67" i="11"/>
  <c r="G68" i="11" s="1"/>
  <c r="G74" i="11"/>
  <c r="Q67" i="12"/>
  <c r="Q68" i="12" s="1"/>
  <c r="Q74" i="12"/>
  <c r="F70" i="12"/>
  <c r="F71" i="12" s="1"/>
  <c r="F69" i="12"/>
  <c r="G69" i="12"/>
  <c r="G70" i="12"/>
  <c r="G71" i="12" s="1"/>
  <c r="D67" i="11"/>
  <c r="D68" i="11" s="1"/>
  <c r="D74" i="11"/>
  <c r="B74" i="12"/>
  <c r="B67" i="12"/>
  <c r="B68" i="12" s="1"/>
  <c r="J69" i="10"/>
  <c r="J70" i="10"/>
  <c r="J71" i="10" s="1"/>
  <c r="J42" i="11"/>
  <c r="J35" i="11"/>
  <c r="J36" i="11" s="1"/>
  <c r="O35" i="12"/>
  <c r="O36" i="12" s="1"/>
  <c r="O42" i="12"/>
  <c r="L69" i="12"/>
  <c r="L70" i="12"/>
  <c r="L71" i="12" s="1"/>
  <c r="C37" i="10"/>
  <c r="C38" i="10"/>
  <c r="C39" i="10" s="1"/>
  <c r="D38" i="10"/>
  <c r="D39" i="10" s="1"/>
  <c r="D37" i="10"/>
  <c r="G37" i="11"/>
  <c r="G38" i="11"/>
  <c r="G39" i="11" s="1"/>
  <c r="I70" i="11"/>
  <c r="I71" i="11" s="1"/>
  <c r="I69" i="11"/>
  <c r="I67" i="12"/>
  <c r="I68" i="12" s="1"/>
  <c r="I74" i="12"/>
  <c r="C37" i="11"/>
  <c r="C38" i="11"/>
  <c r="C39" i="11" s="1"/>
  <c r="K37" i="11"/>
  <c r="K38" i="11"/>
  <c r="K39" i="11" s="1"/>
  <c r="F42" i="11"/>
  <c r="F35" i="11"/>
  <c r="F36" i="11" s="1"/>
  <c r="N42" i="11"/>
  <c r="N35" i="11"/>
  <c r="N36" i="11" s="1"/>
  <c r="B38" i="10"/>
  <c r="B39" i="10" s="1"/>
  <c r="K9" i="10"/>
  <c r="K10" i="10" s="1"/>
  <c r="B37" i="10"/>
  <c r="B67" i="11"/>
  <c r="B68" i="11" s="1"/>
  <c r="B74" i="11"/>
  <c r="E70" i="12"/>
  <c r="E71" i="12" s="1"/>
  <c r="E69" i="12"/>
  <c r="J67" i="11"/>
  <c r="J68" i="11" s="1"/>
  <c r="J74" i="11"/>
  <c r="M70" i="12"/>
  <c r="M71" i="12" s="1"/>
  <c r="M69" i="12"/>
  <c r="N67" i="11"/>
  <c r="N68" i="11" s="1"/>
  <c r="N74" i="11"/>
  <c r="M38" i="12"/>
  <c r="M39" i="12" s="1"/>
  <c r="M37" i="12"/>
  <c r="K67" i="12"/>
  <c r="K68" i="12" s="1"/>
  <c r="K74" i="12"/>
  <c r="M42" i="11"/>
  <c r="M35" i="11"/>
  <c r="M36" i="11" s="1"/>
  <c r="C70" i="11"/>
  <c r="C71" i="11" s="1"/>
  <c r="C69" i="11"/>
  <c r="H74" i="12"/>
  <c r="H67" i="12"/>
  <c r="H68" i="12" s="1"/>
  <c r="M67" i="11"/>
  <c r="M68" i="11" s="1"/>
  <c r="M74" i="11"/>
  <c r="C42" i="12"/>
  <c r="C35" i="12"/>
  <c r="C36" i="12" s="1"/>
  <c r="N70" i="10"/>
  <c r="N71" i="10" s="1"/>
  <c r="N69" i="10"/>
  <c r="J74" i="12"/>
  <c r="J67" i="12"/>
  <c r="J68" i="12" s="1"/>
  <c r="B35" i="11"/>
  <c r="B36" i="11" s="1"/>
  <c r="B42" i="11"/>
  <c r="H37" i="12"/>
  <c r="H38" i="12"/>
  <c r="H39" i="12" s="1"/>
  <c r="C67" i="12"/>
  <c r="C68" i="12" s="1"/>
  <c r="C74" i="12"/>
  <c r="B69" i="10"/>
  <c r="B70" i="10"/>
  <c r="B71" i="10" s="1"/>
  <c r="O67" i="12"/>
  <c r="O68" i="12" s="1"/>
  <c r="O74" i="12"/>
  <c r="L38" i="10"/>
  <c r="L39" i="10" s="1"/>
  <c r="L37" i="10"/>
  <c r="D38" i="11"/>
  <c r="D39" i="11" s="1"/>
  <c r="D37" i="11"/>
  <c r="H37" i="11"/>
  <c r="H38" i="11"/>
  <c r="H39" i="11" s="1"/>
  <c r="D37" i="12"/>
  <c r="D38" i="12"/>
  <c r="D39" i="12" s="1"/>
  <c r="E69" i="11"/>
  <c r="E70" i="11"/>
  <c r="E71" i="11" s="1"/>
  <c r="L70" i="10"/>
  <c r="L71" i="10" s="1"/>
  <c r="L69" i="10"/>
  <c r="L42" i="11"/>
  <c r="L35" i="11"/>
  <c r="L36" i="11" s="1"/>
  <c r="P38" i="12"/>
  <c r="P39" i="12" s="1"/>
  <c r="P37" i="12"/>
  <c r="L35" i="12"/>
  <c r="L36" i="12" s="1"/>
  <c r="L42" i="12"/>
  <c r="G42" i="12"/>
  <c r="G35" i="12"/>
  <c r="G36" i="12" s="1"/>
  <c r="L70" i="11"/>
  <c r="L71" i="11" s="1"/>
  <c r="L69" i="11"/>
  <c r="G69" i="10"/>
  <c r="G70" i="10"/>
  <c r="G71" i="10" s="1"/>
  <c r="K37" i="12"/>
  <c r="K38" i="12"/>
  <c r="K39" i="12" s="1"/>
  <c r="H74" i="11"/>
  <c r="H67" i="11"/>
  <c r="H68" i="11" s="1"/>
  <c r="K69" i="10"/>
  <c r="K70" i="10"/>
  <c r="K71" i="10" s="1"/>
  <c r="O38" i="11"/>
  <c r="O39" i="11" s="1"/>
  <c r="O37" i="11"/>
  <c r="O69" i="10"/>
  <c r="O70" i="10"/>
  <c r="O71" i="10" s="1"/>
  <c r="E42" i="11"/>
  <c r="E35" i="11"/>
  <c r="E36" i="11" s="1"/>
  <c r="E42" i="12"/>
  <c r="E35" i="12"/>
  <c r="E36" i="12" s="1"/>
  <c r="O74" i="11"/>
  <c r="O67" i="11"/>
  <c r="O68" i="11" s="1"/>
  <c r="J42" i="12"/>
  <c r="J35" i="12"/>
  <c r="J36" i="12" s="1"/>
  <c r="P70" i="10"/>
  <c r="P71" i="10" s="1"/>
  <c r="P69" i="10"/>
  <c r="N67" i="12"/>
  <c r="N68" i="12" s="1"/>
  <c r="N74" i="12"/>
  <c r="F67" i="11"/>
  <c r="F68" i="11" s="1"/>
  <c r="F74" i="11"/>
  <c r="F38" i="10"/>
  <c r="F39" i="10" s="1"/>
  <c r="F37" i="10"/>
  <c r="F70" i="10"/>
  <c r="F71" i="10" s="1"/>
  <c r="F69" i="10"/>
  <c r="P70" i="11"/>
  <c r="P71" i="11" s="1"/>
  <c r="P69" i="11"/>
  <c r="P38" i="11"/>
  <c r="P39" i="11" s="1"/>
  <c r="P37" i="11"/>
  <c r="B42" i="12"/>
  <c r="B35" i="12"/>
  <c r="B36" i="12" s="1"/>
  <c r="E70" i="10"/>
  <c r="E71" i="10" s="1"/>
  <c r="E69" i="10"/>
  <c r="Q74" i="11"/>
  <c r="Q67" i="11"/>
  <c r="Q68" i="11" s="1"/>
  <c r="F37" i="12"/>
  <c r="F38" i="12"/>
  <c r="F39" i="12" s="1"/>
  <c r="I38" i="12"/>
  <c r="I39" i="12" s="1"/>
  <c r="I37" i="12"/>
  <c r="D70" i="12"/>
  <c r="D71" i="12" s="1"/>
  <c r="D69" i="12"/>
  <c r="I41" i="1"/>
  <c r="J40" i="1"/>
  <c r="F70" i="11" l="1"/>
  <c r="F71" i="11" s="1"/>
  <c r="F69" i="11"/>
  <c r="K69" i="12"/>
  <c r="K70" i="12"/>
  <c r="K71" i="12" s="1"/>
  <c r="F38" i="11"/>
  <c r="F39" i="11" s="1"/>
  <c r="F37" i="11"/>
  <c r="O70" i="11"/>
  <c r="O71" i="11" s="1"/>
  <c r="O69" i="11"/>
  <c r="C37" i="12"/>
  <c r="C38" i="12"/>
  <c r="C39" i="12" s="1"/>
  <c r="P70" i="12"/>
  <c r="P71" i="12" s="1"/>
  <c r="P69" i="12"/>
  <c r="O69" i="12"/>
  <c r="O70" i="12"/>
  <c r="O71" i="12" s="1"/>
  <c r="B69" i="12"/>
  <c r="B70" i="12"/>
  <c r="B71" i="12" s="1"/>
  <c r="B37" i="12"/>
  <c r="B38" i="12"/>
  <c r="B39" i="12" s="1"/>
  <c r="K9" i="12"/>
  <c r="K10" i="12" s="1"/>
  <c r="O38" i="12"/>
  <c r="O39" i="12" s="1"/>
  <c r="O37" i="12"/>
  <c r="B38" i="11"/>
  <c r="B39" i="11" s="1"/>
  <c r="B37" i="11"/>
  <c r="K9" i="11"/>
  <c r="K10" i="11" s="1"/>
  <c r="J38" i="11"/>
  <c r="J39" i="11" s="1"/>
  <c r="J37" i="11"/>
  <c r="Q70" i="11"/>
  <c r="Q71" i="11" s="1"/>
  <c r="Q69" i="11"/>
  <c r="E38" i="12"/>
  <c r="E39" i="12" s="1"/>
  <c r="E37" i="12"/>
  <c r="G38" i="12"/>
  <c r="G39" i="12" s="1"/>
  <c r="G37" i="12"/>
  <c r="L37" i="11"/>
  <c r="L38" i="11"/>
  <c r="L39" i="11" s="1"/>
  <c r="J69" i="12"/>
  <c r="J70" i="12"/>
  <c r="J71" i="12" s="1"/>
  <c r="M37" i="11"/>
  <c r="M38" i="11"/>
  <c r="M39" i="11" s="1"/>
  <c r="D69" i="11"/>
  <c r="D70" i="11"/>
  <c r="D71" i="11" s="1"/>
  <c r="Q70" i="12"/>
  <c r="Q71" i="12" s="1"/>
  <c r="Q69" i="12"/>
  <c r="I37" i="11"/>
  <c r="I38" i="11"/>
  <c r="I39" i="11" s="1"/>
  <c r="L37" i="12"/>
  <c r="L38" i="12"/>
  <c r="L39" i="12" s="1"/>
  <c r="B70" i="11"/>
  <c r="B71" i="11" s="1"/>
  <c r="B69" i="11"/>
  <c r="H70" i="11"/>
  <c r="H71" i="11" s="1"/>
  <c r="H69" i="11"/>
  <c r="I70" i="12"/>
  <c r="I71" i="12" s="1"/>
  <c r="I69" i="12"/>
  <c r="N70" i="12"/>
  <c r="N71" i="12" s="1"/>
  <c r="N69" i="12"/>
  <c r="J69" i="11"/>
  <c r="J70" i="11"/>
  <c r="J71" i="11" s="1"/>
  <c r="K69" i="11"/>
  <c r="K70" i="11"/>
  <c r="K71" i="11" s="1"/>
  <c r="C70" i="12"/>
  <c r="C71" i="12" s="1"/>
  <c r="C69" i="12"/>
  <c r="M70" i="11"/>
  <c r="M71" i="11" s="1"/>
  <c r="M69" i="11"/>
  <c r="N69" i="11"/>
  <c r="N70" i="11"/>
  <c r="N71" i="11" s="1"/>
  <c r="N37" i="11"/>
  <c r="N38" i="11"/>
  <c r="N39" i="11" s="1"/>
  <c r="J37" i="12"/>
  <c r="J38" i="12"/>
  <c r="J39" i="12" s="1"/>
  <c r="E37" i="11"/>
  <c r="E38" i="11"/>
  <c r="E39" i="11" s="1"/>
  <c r="H70" i="12"/>
  <c r="H71" i="12" s="1"/>
  <c r="H69" i="12"/>
  <c r="G70" i="11"/>
  <c r="G71" i="11" s="1"/>
  <c r="G69" i="11"/>
  <c r="J41" i="1"/>
  <c r="K40" i="1"/>
  <c r="K41" i="1" l="1"/>
  <c r="L40" i="1"/>
  <c r="L41" i="1" l="1"/>
  <c r="M40" i="1"/>
  <c r="M41" i="1" l="1"/>
  <c r="N40" i="1"/>
  <c r="N41" i="1" l="1"/>
  <c r="O40" i="1"/>
  <c r="O41" i="1" l="1"/>
  <c r="P40" i="1"/>
  <c r="P41" i="1" l="1"/>
  <c r="B72" i="1"/>
  <c r="B73" i="1" l="1"/>
  <c r="C72" i="1"/>
  <c r="C73" i="1" l="1"/>
  <c r="D72" i="1"/>
  <c r="D73" i="1" l="1"/>
  <c r="E72" i="1"/>
  <c r="E73" i="1" l="1"/>
  <c r="F72" i="1"/>
  <c r="F73" i="1" l="1"/>
  <c r="G72" i="1"/>
  <c r="G73" i="1" l="1"/>
  <c r="H72" i="1"/>
  <c r="H73" i="1" l="1"/>
  <c r="I72" i="1"/>
  <c r="I73" i="1" l="1"/>
  <c r="J72" i="1"/>
  <c r="J73" i="1" l="1"/>
  <c r="K72" i="1"/>
  <c r="K73" i="1" l="1"/>
  <c r="L72" i="1"/>
  <c r="L73" i="1" l="1"/>
  <c r="M72" i="1"/>
  <c r="M73" i="1" l="1"/>
  <c r="N72" i="1"/>
  <c r="N73" i="1" l="1"/>
  <c r="O72" i="1"/>
  <c r="O73" i="1" l="1"/>
  <c r="P72" i="1"/>
  <c r="P73" i="1" l="1"/>
  <c r="Q72" i="1"/>
  <c r="Q73" i="1" l="1"/>
  <c r="P9" i="1"/>
  <c r="P10" i="1" s="1"/>
  <c r="O10" i="1" l="1"/>
  <c r="P6" i="1" s="1"/>
  <c r="P2" i="2" s="1"/>
  <c r="I9" i="2" l="1"/>
  <c r="I10" i="2" s="1"/>
  <c r="Q9" i="2"/>
  <c r="Q2" i="2" s="1"/>
  <c r="B40" i="2" l="1"/>
  <c r="L9" i="2"/>
  <c r="L10" i="2" l="1"/>
  <c r="P3" i="2" s="1"/>
  <c r="C40" i="2"/>
  <c r="B41" i="2"/>
  <c r="C41" i="2" l="1"/>
  <c r="D40" i="2"/>
  <c r="D41" i="2" l="1"/>
  <c r="E40" i="2"/>
  <c r="E41" i="2" l="1"/>
  <c r="F40" i="2"/>
  <c r="F41" i="2" l="1"/>
  <c r="G40" i="2"/>
  <c r="H40" i="2" l="1"/>
  <c r="G41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P40" i="2" l="1"/>
  <c r="O41" i="2"/>
  <c r="P41" i="2" l="1"/>
  <c r="B72" i="2"/>
  <c r="B73" i="2" l="1"/>
  <c r="C72" i="2"/>
  <c r="C73" i="2" l="1"/>
  <c r="D72" i="2"/>
  <c r="D73" i="2" l="1"/>
  <c r="E72" i="2"/>
  <c r="E73" i="2" l="1"/>
  <c r="F72" i="2"/>
  <c r="F73" i="2" l="1"/>
  <c r="G72" i="2"/>
  <c r="H72" i="2" l="1"/>
  <c r="G73" i="2"/>
  <c r="I72" i="2" l="1"/>
  <c r="H73" i="2"/>
  <c r="I73" i="2" l="1"/>
  <c r="J72" i="2"/>
  <c r="J73" i="2" l="1"/>
  <c r="K72" i="2"/>
  <c r="K73" i="2" l="1"/>
  <c r="L72" i="2"/>
  <c r="L73" i="2" l="1"/>
  <c r="M72" i="2"/>
  <c r="M73" i="2" l="1"/>
  <c r="N72" i="2"/>
  <c r="N73" i="2" l="1"/>
  <c r="O72" i="2"/>
  <c r="O73" i="2" l="1"/>
  <c r="P72" i="2"/>
  <c r="P73" i="2" l="1"/>
  <c r="Q72" i="2"/>
  <c r="Q73" i="2" l="1"/>
  <c r="P9" i="2"/>
  <c r="P10" i="2" s="1"/>
  <c r="O10" i="2" l="1"/>
  <c r="P6" i="2" s="1"/>
  <c r="P2" i="3" s="1"/>
  <c r="I9" i="3" l="1"/>
  <c r="I10" i="3" s="1"/>
  <c r="Q9" i="3"/>
  <c r="Q2" i="3" s="1"/>
  <c r="B40" i="3" l="1"/>
  <c r="L9" i="3"/>
  <c r="P3" i="3" l="1"/>
  <c r="L10" i="3"/>
  <c r="B41" i="3"/>
  <c r="C40" i="3"/>
  <c r="C41" i="3" l="1"/>
  <c r="D40" i="3"/>
  <c r="D41" i="3" l="1"/>
  <c r="E40" i="3"/>
  <c r="E41" i="3" l="1"/>
  <c r="F40" i="3"/>
  <c r="F41" i="3" l="1"/>
  <c r="G40" i="3"/>
  <c r="G41" i="3" l="1"/>
  <c r="H40" i="3"/>
  <c r="H41" i="3" l="1"/>
  <c r="I40" i="3"/>
  <c r="I41" i="3" l="1"/>
  <c r="J40" i="3"/>
  <c r="J41" i="3" l="1"/>
  <c r="K40" i="3"/>
  <c r="K41" i="3" l="1"/>
  <c r="L40" i="3"/>
  <c r="L41" i="3" l="1"/>
  <c r="M40" i="3"/>
  <c r="M41" i="3" l="1"/>
  <c r="N40" i="3"/>
  <c r="N41" i="3" l="1"/>
  <c r="O40" i="3"/>
  <c r="O41" i="3" l="1"/>
  <c r="P40" i="3"/>
  <c r="P41" i="3" l="1"/>
  <c r="B72" i="3"/>
  <c r="B73" i="3" l="1"/>
  <c r="C72" i="3"/>
  <c r="C73" i="3" l="1"/>
  <c r="D72" i="3"/>
  <c r="D73" i="3" l="1"/>
  <c r="E72" i="3"/>
  <c r="E73" i="3" l="1"/>
  <c r="F72" i="3"/>
  <c r="F73" i="3" l="1"/>
  <c r="G72" i="3"/>
  <c r="G73" i="3" l="1"/>
  <c r="H72" i="3"/>
  <c r="H73" i="3" l="1"/>
  <c r="I72" i="3"/>
  <c r="I73" i="3" l="1"/>
  <c r="J72" i="3"/>
  <c r="J73" i="3" l="1"/>
  <c r="K72" i="3"/>
  <c r="K73" i="3" l="1"/>
  <c r="L72" i="3"/>
  <c r="L73" i="3" l="1"/>
  <c r="M72" i="3"/>
  <c r="M73" i="3" l="1"/>
  <c r="N72" i="3"/>
  <c r="N73" i="3" l="1"/>
  <c r="O72" i="3"/>
  <c r="O73" i="3" l="1"/>
  <c r="P72" i="3"/>
  <c r="P73" i="3" l="1"/>
  <c r="Q72" i="3"/>
  <c r="P9" i="3" l="1"/>
  <c r="P10" i="3" s="1"/>
  <c r="Q73" i="3"/>
  <c r="O10" i="3" l="1"/>
  <c r="P6" i="3" s="1"/>
  <c r="P2" i="4" s="1"/>
  <c r="Q9" i="4" l="1"/>
  <c r="Q2" i="4" s="1"/>
  <c r="I9" i="4"/>
  <c r="I10" i="4" s="1"/>
  <c r="B40" i="4" l="1"/>
  <c r="L9" i="4"/>
  <c r="L10" i="4" l="1"/>
  <c r="P3" i="4" s="1"/>
  <c r="B41" i="4"/>
  <c r="C40" i="4"/>
  <c r="C41" i="4" l="1"/>
  <c r="D40" i="4"/>
  <c r="D41" i="4" l="1"/>
  <c r="E40" i="4"/>
  <c r="E41" i="4" l="1"/>
  <c r="F40" i="4"/>
  <c r="G40" i="4" l="1"/>
  <c r="F41" i="4"/>
  <c r="G41" i="4" l="1"/>
  <c r="H40" i="4"/>
  <c r="H41" i="4" l="1"/>
  <c r="I40" i="4"/>
  <c r="I41" i="4" l="1"/>
  <c r="J40" i="4"/>
  <c r="J41" i="4" l="1"/>
  <c r="K40" i="4"/>
  <c r="K41" i="4" l="1"/>
  <c r="L40" i="4"/>
  <c r="L41" i="4" l="1"/>
  <c r="M40" i="4"/>
  <c r="M41" i="4" l="1"/>
  <c r="N40" i="4"/>
  <c r="N41" i="4" l="1"/>
  <c r="O40" i="4"/>
  <c r="O41" i="4" l="1"/>
  <c r="P40" i="4"/>
  <c r="P41" i="4" l="1"/>
  <c r="B72" i="4"/>
  <c r="B73" i="4" l="1"/>
  <c r="C72" i="4"/>
  <c r="C73" i="4" l="1"/>
  <c r="D72" i="4"/>
  <c r="D73" i="4" l="1"/>
  <c r="E72" i="4"/>
  <c r="E73" i="4" l="1"/>
  <c r="F72" i="4"/>
  <c r="F73" i="4" l="1"/>
  <c r="G72" i="4"/>
  <c r="G73" i="4" l="1"/>
  <c r="H72" i="4"/>
  <c r="H73" i="4" l="1"/>
  <c r="I72" i="4"/>
  <c r="I73" i="4" l="1"/>
  <c r="J72" i="4"/>
  <c r="J73" i="4" l="1"/>
  <c r="K72" i="4"/>
  <c r="K73" i="4" l="1"/>
  <c r="L72" i="4"/>
  <c r="L73" i="4" l="1"/>
  <c r="M72" i="4"/>
  <c r="M73" i="4" l="1"/>
  <c r="N72" i="4"/>
  <c r="N73" i="4" l="1"/>
  <c r="O72" i="4"/>
  <c r="O73" i="4" l="1"/>
  <c r="P72" i="4"/>
  <c r="P73" i="4" l="1"/>
  <c r="Q72" i="4"/>
  <c r="P9" i="4" l="1"/>
  <c r="P10" i="4" s="1"/>
  <c r="Q73" i="4"/>
  <c r="O10" i="4" l="1"/>
  <c r="P6" i="4" s="1"/>
  <c r="P2" i="5" s="1"/>
  <c r="I9" i="5" l="1"/>
  <c r="I10" i="5" s="1"/>
  <c r="Q9" i="5"/>
  <c r="Q2" i="5" s="1"/>
  <c r="B40" i="5" l="1"/>
  <c r="L9" i="5"/>
  <c r="L10" i="5" l="1"/>
  <c r="P3" i="5" s="1"/>
  <c r="B41" i="5"/>
  <c r="C40" i="5"/>
  <c r="C41" i="5" l="1"/>
  <c r="D40" i="5"/>
  <c r="D41" i="5" l="1"/>
  <c r="E40" i="5"/>
  <c r="E41" i="5" l="1"/>
  <c r="F40" i="5"/>
  <c r="G40" i="5" l="1"/>
  <c r="F41" i="5"/>
  <c r="G41" i="5" l="1"/>
  <c r="H40" i="5"/>
  <c r="H41" i="5" l="1"/>
  <c r="I40" i="5"/>
  <c r="I41" i="5" l="1"/>
  <c r="J40" i="5"/>
  <c r="J41" i="5" l="1"/>
  <c r="K40" i="5"/>
  <c r="K41" i="5" l="1"/>
  <c r="L40" i="5"/>
  <c r="L41" i="5" l="1"/>
  <c r="M40" i="5"/>
  <c r="M41" i="5" l="1"/>
  <c r="N40" i="5"/>
  <c r="N41" i="5" l="1"/>
  <c r="O40" i="5"/>
  <c r="O41" i="5" l="1"/>
  <c r="P40" i="5"/>
  <c r="P41" i="5" l="1"/>
  <c r="B72" i="5"/>
  <c r="B73" i="5" l="1"/>
  <c r="C72" i="5"/>
  <c r="C73" i="5" l="1"/>
  <c r="D72" i="5"/>
  <c r="D73" i="5" l="1"/>
  <c r="E72" i="5"/>
  <c r="E73" i="5" l="1"/>
  <c r="F72" i="5"/>
  <c r="F73" i="5" l="1"/>
  <c r="G72" i="5"/>
  <c r="G73" i="5" l="1"/>
  <c r="H72" i="5"/>
  <c r="I72" i="5" l="1"/>
  <c r="H73" i="5"/>
  <c r="I73" i="5" l="1"/>
  <c r="J72" i="5"/>
  <c r="J73" i="5" l="1"/>
  <c r="K72" i="5"/>
  <c r="K73" i="5" l="1"/>
  <c r="L72" i="5"/>
  <c r="L73" i="5" l="1"/>
  <c r="M72" i="5"/>
  <c r="M73" i="5" l="1"/>
  <c r="N72" i="5"/>
  <c r="N73" i="5" l="1"/>
  <c r="O72" i="5"/>
  <c r="O73" i="5" l="1"/>
  <c r="P72" i="5"/>
  <c r="P73" i="5" l="1"/>
  <c r="Q72" i="5"/>
  <c r="P9" i="5" l="1"/>
  <c r="P10" i="5" s="1"/>
  <c r="Q73" i="5"/>
  <c r="O10" i="5" l="1"/>
  <c r="P6" i="5" s="1"/>
  <c r="P2" i="6" s="1"/>
  <c r="Q9" i="6" l="1"/>
  <c r="Q2" i="6" s="1"/>
  <c r="I9" i="6"/>
  <c r="I10" i="6" s="1"/>
  <c r="B40" i="6" l="1"/>
  <c r="L9" i="6"/>
  <c r="B41" i="6" l="1"/>
  <c r="C40" i="6"/>
  <c r="L10" i="6"/>
  <c r="P3" i="6" s="1"/>
  <c r="C41" i="6" l="1"/>
  <c r="D40" i="6"/>
  <c r="D41" i="6" l="1"/>
  <c r="E40" i="6"/>
  <c r="E41" i="6" l="1"/>
  <c r="F40" i="6"/>
  <c r="F41" i="6" l="1"/>
  <c r="G40" i="6"/>
  <c r="G41" i="6" l="1"/>
  <c r="H40" i="6"/>
  <c r="H41" i="6" l="1"/>
  <c r="I40" i="6"/>
  <c r="I41" i="6" l="1"/>
  <c r="J40" i="6"/>
  <c r="J41" i="6" l="1"/>
  <c r="K40" i="6"/>
  <c r="K41" i="6" l="1"/>
  <c r="L40" i="6"/>
  <c r="L41" i="6" l="1"/>
  <c r="M40" i="6"/>
  <c r="M41" i="6" l="1"/>
  <c r="N40" i="6"/>
  <c r="N41" i="6" l="1"/>
  <c r="O40" i="6"/>
  <c r="O41" i="6" l="1"/>
  <c r="P40" i="6"/>
  <c r="P41" i="6" l="1"/>
  <c r="B72" i="6"/>
  <c r="B73" i="6" l="1"/>
  <c r="C72" i="6"/>
  <c r="C73" i="6" l="1"/>
  <c r="D72" i="6"/>
  <c r="D73" i="6" l="1"/>
  <c r="E72" i="6"/>
  <c r="E73" i="6" l="1"/>
  <c r="F72" i="6"/>
  <c r="F73" i="6" l="1"/>
  <c r="G72" i="6"/>
  <c r="G73" i="6" l="1"/>
  <c r="H72" i="6"/>
  <c r="H73" i="6" l="1"/>
  <c r="I72" i="6"/>
  <c r="I73" i="6" l="1"/>
  <c r="J72" i="6"/>
  <c r="J73" i="6" l="1"/>
  <c r="K72" i="6"/>
  <c r="K73" i="6" l="1"/>
  <c r="L72" i="6"/>
  <c r="L73" i="6" l="1"/>
  <c r="M72" i="6"/>
  <c r="M73" i="6" l="1"/>
  <c r="N72" i="6"/>
  <c r="N73" i="6" l="1"/>
  <c r="O72" i="6"/>
  <c r="O73" i="6" l="1"/>
  <c r="P72" i="6"/>
  <c r="P73" i="6" l="1"/>
  <c r="Q72" i="6"/>
  <c r="Q73" i="6" l="1"/>
  <c r="P9" i="6"/>
  <c r="P10" i="6" s="1"/>
  <c r="O10" i="6" l="1"/>
  <c r="P6" i="6" s="1"/>
  <c r="P2" i="7" s="1"/>
  <c r="Q9" i="7" l="1"/>
  <c r="Q2" i="7" s="1"/>
  <c r="I9" i="7"/>
  <c r="I10" i="7" s="1"/>
  <c r="L9" i="7" l="1"/>
  <c r="B40" i="7"/>
  <c r="B41" i="7" l="1"/>
  <c r="C40" i="7"/>
  <c r="L10" i="7"/>
  <c r="P3" i="7" s="1"/>
  <c r="C41" i="7" l="1"/>
  <c r="D40" i="7"/>
  <c r="D41" i="7" l="1"/>
  <c r="E40" i="7"/>
  <c r="E41" i="7" l="1"/>
  <c r="F40" i="7"/>
  <c r="F41" i="7" l="1"/>
  <c r="G40" i="7"/>
  <c r="G41" i="7" l="1"/>
  <c r="H40" i="7"/>
  <c r="H41" i="7" l="1"/>
  <c r="I40" i="7"/>
  <c r="I41" i="7" l="1"/>
  <c r="J40" i="7"/>
  <c r="J41" i="7" l="1"/>
  <c r="K40" i="7"/>
  <c r="K41" i="7" l="1"/>
  <c r="L40" i="7"/>
  <c r="L41" i="7" l="1"/>
  <c r="M40" i="7"/>
  <c r="M41" i="7" l="1"/>
  <c r="N40" i="7"/>
  <c r="N41" i="7" l="1"/>
  <c r="O40" i="7"/>
  <c r="O41" i="7" l="1"/>
  <c r="P40" i="7"/>
  <c r="P41" i="7" l="1"/>
  <c r="B72" i="7"/>
  <c r="B73" i="7" l="1"/>
  <c r="C72" i="7"/>
  <c r="C73" i="7" l="1"/>
  <c r="D72" i="7"/>
  <c r="D73" i="7" l="1"/>
  <c r="E72" i="7"/>
  <c r="E73" i="7" l="1"/>
  <c r="F72" i="7"/>
  <c r="F73" i="7" l="1"/>
  <c r="G72" i="7"/>
  <c r="G73" i="7" l="1"/>
  <c r="H72" i="7"/>
  <c r="H73" i="7" l="1"/>
  <c r="I72" i="7"/>
  <c r="I73" i="7" l="1"/>
  <c r="J72" i="7"/>
  <c r="J73" i="7" l="1"/>
  <c r="K72" i="7"/>
  <c r="K73" i="7" l="1"/>
  <c r="L72" i="7"/>
  <c r="L73" i="7" l="1"/>
  <c r="M72" i="7"/>
  <c r="M73" i="7" l="1"/>
  <c r="N72" i="7"/>
  <c r="N73" i="7" l="1"/>
  <c r="O72" i="7"/>
  <c r="O73" i="7" l="1"/>
  <c r="P72" i="7"/>
  <c r="P73" i="7" l="1"/>
  <c r="Q72" i="7"/>
  <c r="P9" i="7" l="1"/>
  <c r="P10" i="7" s="1"/>
  <c r="Q73" i="7"/>
  <c r="O10" i="7" l="1"/>
  <c r="P6" i="7" s="1"/>
  <c r="P2" i="8" s="1"/>
  <c r="Q9" i="8" l="1"/>
  <c r="Q2" i="8" s="1"/>
  <c r="I9" i="8"/>
  <c r="I10" i="8" s="1"/>
  <c r="B40" i="8" l="1"/>
  <c r="L9" i="8"/>
  <c r="L10" i="8" l="1"/>
  <c r="P3" i="8" s="1"/>
  <c r="B41" i="8"/>
  <c r="C40" i="8"/>
  <c r="C41" i="8" l="1"/>
  <c r="D40" i="8"/>
  <c r="D41" i="8" l="1"/>
  <c r="E40" i="8"/>
  <c r="E41" i="8" l="1"/>
  <c r="F40" i="8"/>
  <c r="F41" i="8" l="1"/>
  <c r="G40" i="8"/>
  <c r="G41" i="8" l="1"/>
  <c r="H40" i="8"/>
  <c r="H41" i="8" l="1"/>
  <c r="I40" i="8"/>
  <c r="I41" i="8" l="1"/>
  <c r="J40" i="8"/>
  <c r="J41" i="8" l="1"/>
  <c r="K40" i="8"/>
  <c r="K41" i="8" l="1"/>
  <c r="L40" i="8"/>
  <c r="L41" i="8" l="1"/>
  <c r="M40" i="8"/>
  <c r="M41" i="8" l="1"/>
  <c r="N40" i="8"/>
  <c r="N41" i="8" l="1"/>
  <c r="O40" i="8"/>
  <c r="O41" i="8" l="1"/>
  <c r="P40" i="8"/>
  <c r="P41" i="8" l="1"/>
  <c r="B72" i="8"/>
  <c r="B73" i="8" l="1"/>
  <c r="C72" i="8"/>
  <c r="C73" i="8" l="1"/>
  <c r="D72" i="8"/>
  <c r="D73" i="8" l="1"/>
  <c r="E72" i="8"/>
  <c r="E73" i="8" l="1"/>
  <c r="F72" i="8"/>
  <c r="F73" i="8" l="1"/>
  <c r="G72" i="8"/>
  <c r="G73" i="8" l="1"/>
  <c r="H72" i="8"/>
  <c r="H73" i="8" l="1"/>
  <c r="I72" i="8"/>
  <c r="I73" i="8" l="1"/>
  <c r="J72" i="8"/>
  <c r="J73" i="8" l="1"/>
  <c r="K72" i="8"/>
  <c r="K73" i="8" l="1"/>
  <c r="L72" i="8"/>
  <c r="L73" i="8" l="1"/>
  <c r="M72" i="8"/>
  <c r="M73" i="8" l="1"/>
  <c r="N72" i="8"/>
  <c r="N73" i="8" l="1"/>
  <c r="O72" i="8"/>
  <c r="O73" i="8" l="1"/>
  <c r="P72" i="8"/>
  <c r="P73" i="8" l="1"/>
  <c r="Q72" i="8"/>
  <c r="Q73" i="8" l="1"/>
  <c r="P9" i="8"/>
  <c r="P10" i="8" s="1"/>
  <c r="O10" i="8" l="1"/>
  <c r="P6" i="8" s="1"/>
  <c r="P2" i="9" s="1"/>
  <c r="Q9" i="9" l="1"/>
  <c r="Q2" i="9" s="1"/>
  <c r="I9" i="9"/>
  <c r="I10" i="9" s="1"/>
  <c r="L9" i="9" l="1"/>
  <c r="B40" i="9"/>
  <c r="B41" i="9" l="1"/>
  <c r="C40" i="9"/>
  <c r="L10" i="9"/>
  <c r="P3" i="9" s="1"/>
  <c r="C41" i="9" l="1"/>
  <c r="D40" i="9"/>
  <c r="D41" i="9" l="1"/>
  <c r="E40" i="9"/>
  <c r="E41" i="9" l="1"/>
  <c r="F40" i="9"/>
  <c r="F41" i="9" l="1"/>
  <c r="G40" i="9"/>
  <c r="G41" i="9" l="1"/>
  <c r="H40" i="9"/>
  <c r="H41" i="9" l="1"/>
  <c r="I40" i="9"/>
  <c r="I41" i="9" l="1"/>
  <c r="J40" i="9"/>
  <c r="J41" i="9" l="1"/>
  <c r="K40" i="9"/>
  <c r="K41" i="9" l="1"/>
  <c r="L40" i="9"/>
  <c r="L41" i="9" l="1"/>
  <c r="M40" i="9"/>
  <c r="M41" i="9" l="1"/>
  <c r="N40" i="9"/>
  <c r="N41" i="9" l="1"/>
  <c r="O40" i="9"/>
  <c r="O41" i="9" l="1"/>
  <c r="P40" i="9"/>
  <c r="P41" i="9" l="1"/>
  <c r="B72" i="9"/>
  <c r="B73" i="9" l="1"/>
  <c r="C72" i="9"/>
  <c r="C73" i="9" l="1"/>
  <c r="D72" i="9"/>
  <c r="D73" i="9" l="1"/>
  <c r="E72" i="9"/>
  <c r="E73" i="9" l="1"/>
  <c r="F72" i="9"/>
  <c r="F73" i="9" l="1"/>
  <c r="G72" i="9"/>
  <c r="G73" i="9" l="1"/>
  <c r="H72" i="9"/>
  <c r="H73" i="9" l="1"/>
  <c r="I72" i="9"/>
  <c r="I73" i="9" l="1"/>
  <c r="J72" i="9"/>
  <c r="J73" i="9" l="1"/>
  <c r="K72" i="9"/>
  <c r="K73" i="9" l="1"/>
  <c r="L72" i="9"/>
  <c r="L73" i="9" l="1"/>
  <c r="M72" i="9"/>
  <c r="M73" i="9" l="1"/>
  <c r="N72" i="9"/>
  <c r="N73" i="9" l="1"/>
  <c r="O72" i="9"/>
  <c r="O73" i="9" l="1"/>
  <c r="P72" i="9"/>
  <c r="P73" i="9" l="1"/>
  <c r="Q72" i="9"/>
  <c r="Q73" i="9" l="1"/>
  <c r="P9" i="9"/>
  <c r="P10" i="9" s="1"/>
  <c r="O10" i="9" l="1"/>
  <c r="P6" i="9" s="1"/>
  <c r="P2" i="10" s="1"/>
  <c r="I9" i="10" l="1"/>
  <c r="I10" i="10" s="1"/>
  <c r="Q9" i="10"/>
  <c r="Q2" i="10" s="1"/>
  <c r="L9" i="10" l="1"/>
  <c r="B40" i="10"/>
  <c r="B41" i="10" l="1"/>
  <c r="C40" i="10"/>
  <c r="L10" i="10"/>
  <c r="P3" i="10"/>
  <c r="C41" i="10" l="1"/>
  <c r="D40" i="10"/>
  <c r="D41" i="10" l="1"/>
  <c r="E40" i="10"/>
  <c r="E41" i="10" l="1"/>
  <c r="F40" i="10"/>
  <c r="F41" i="10" l="1"/>
  <c r="G40" i="10"/>
  <c r="G41" i="10" l="1"/>
  <c r="H40" i="10"/>
  <c r="H41" i="10" l="1"/>
  <c r="I40" i="10"/>
  <c r="I41" i="10" l="1"/>
  <c r="J40" i="10"/>
  <c r="J41" i="10" l="1"/>
  <c r="K40" i="10"/>
  <c r="K41" i="10" l="1"/>
  <c r="L40" i="10"/>
  <c r="L41" i="10" l="1"/>
  <c r="M40" i="10"/>
  <c r="M41" i="10" l="1"/>
  <c r="N40" i="10"/>
  <c r="N41" i="10" l="1"/>
  <c r="O40" i="10"/>
  <c r="O41" i="10" l="1"/>
  <c r="P40" i="10"/>
  <c r="P41" i="10" l="1"/>
  <c r="B72" i="10"/>
  <c r="B73" i="10" l="1"/>
  <c r="C72" i="10"/>
  <c r="C73" i="10" l="1"/>
  <c r="D72" i="10"/>
  <c r="D73" i="10" l="1"/>
  <c r="E72" i="10"/>
  <c r="E73" i="10" l="1"/>
  <c r="F72" i="10"/>
  <c r="F73" i="10" l="1"/>
  <c r="G72" i="10"/>
  <c r="G73" i="10" l="1"/>
  <c r="H72" i="10"/>
  <c r="H73" i="10" l="1"/>
  <c r="I72" i="10"/>
  <c r="I73" i="10" l="1"/>
  <c r="J72" i="10"/>
  <c r="J73" i="10" l="1"/>
  <c r="K72" i="10"/>
  <c r="K73" i="10" l="1"/>
  <c r="L72" i="10"/>
  <c r="L73" i="10" l="1"/>
  <c r="M72" i="10"/>
  <c r="M73" i="10" l="1"/>
  <c r="N72" i="10"/>
  <c r="N73" i="10" l="1"/>
  <c r="O72" i="10"/>
  <c r="O73" i="10" l="1"/>
  <c r="P72" i="10"/>
  <c r="P73" i="10" l="1"/>
  <c r="Q72" i="10"/>
  <c r="Q73" i="10" l="1"/>
  <c r="P9" i="10"/>
  <c r="P10" i="10" s="1"/>
  <c r="O10" i="10" l="1"/>
  <c r="P6" i="10" s="1"/>
  <c r="P2" i="11" s="1"/>
  <c r="I9" i="11" l="1"/>
  <c r="Q9" i="11"/>
  <c r="Q2" i="11" s="1"/>
  <c r="I10" i="11"/>
  <c r="B40" i="11" l="1"/>
  <c r="L9" i="11"/>
  <c r="L10" i="11" l="1"/>
  <c r="P3" i="11" s="1"/>
  <c r="B41" i="11"/>
  <c r="C40" i="11"/>
  <c r="C41" i="11" l="1"/>
  <c r="D40" i="11"/>
  <c r="D41" i="11" l="1"/>
  <c r="E40" i="11"/>
  <c r="E41" i="11" l="1"/>
  <c r="F40" i="11"/>
  <c r="F41" i="11" l="1"/>
  <c r="G40" i="11"/>
  <c r="G41" i="11" l="1"/>
  <c r="H40" i="11"/>
  <c r="H41" i="11" l="1"/>
  <c r="I40" i="11"/>
  <c r="I41" i="11" l="1"/>
  <c r="J40" i="11"/>
  <c r="J41" i="11" l="1"/>
  <c r="K40" i="11"/>
  <c r="K41" i="11" l="1"/>
  <c r="L40" i="11"/>
  <c r="L41" i="11" l="1"/>
  <c r="M40" i="11"/>
  <c r="M41" i="11" l="1"/>
  <c r="N40" i="11"/>
  <c r="N41" i="11" l="1"/>
  <c r="O40" i="11"/>
  <c r="O41" i="11" l="1"/>
  <c r="P40" i="11"/>
  <c r="P41" i="11" l="1"/>
  <c r="B72" i="11"/>
  <c r="B73" i="11" l="1"/>
  <c r="C72" i="11"/>
  <c r="C73" i="11" l="1"/>
  <c r="D72" i="11"/>
  <c r="D73" i="11" l="1"/>
  <c r="E72" i="11"/>
  <c r="E73" i="11" l="1"/>
  <c r="F72" i="11"/>
  <c r="F73" i="11" l="1"/>
  <c r="G72" i="11"/>
  <c r="G73" i="11" l="1"/>
  <c r="H72" i="11"/>
  <c r="H73" i="11" l="1"/>
  <c r="I72" i="11"/>
  <c r="I73" i="11" l="1"/>
  <c r="J72" i="11"/>
  <c r="J73" i="11" l="1"/>
  <c r="K72" i="11"/>
  <c r="K73" i="11" l="1"/>
  <c r="L72" i="11"/>
  <c r="L73" i="11" l="1"/>
  <c r="M72" i="11"/>
  <c r="M73" i="11" l="1"/>
  <c r="N72" i="11"/>
  <c r="N73" i="11" l="1"/>
  <c r="O72" i="11"/>
  <c r="O73" i="11" l="1"/>
  <c r="P72" i="11"/>
  <c r="P73" i="11" l="1"/>
  <c r="Q72" i="11"/>
  <c r="Q73" i="11" l="1"/>
  <c r="P9" i="11"/>
  <c r="P10" i="11" s="1"/>
  <c r="O10" i="11" l="1"/>
  <c r="P6" i="11"/>
  <c r="P2" i="12" s="1"/>
  <c r="I9" i="12" l="1"/>
  <c r="I10" i="12" s="1"/>
  <c r="Q9" i="12"/>
  <c r="Q2" i="12" s="1"/>
  <c r="B40" i="12" l="1"/>
  <c r="L9" i="12"/>
  <c r="B41" i="12" l="1"/>
  <c r="C40" i="12"/>
  <c r="L10" i="12"/>
  <c r="P3" i="12"/>
  <c r="C41" i="12" l="1"/>
  <c r="D40" i="12"/>
  <c r="D41" i="12" l="1"/>
  <c r="E40" i="12"/>
  <c r="E41" i="12" l="1"/>
  <c r="F40" i="12"/>
  <c r="F41" i="12" l="1"/>
  <c r="G40" i="12"/>
  <c r="G41" i="12" l="1"/>
  <c r="H40" i="12"/>
  <c r="H41" i="12" l="1"/>
  <c r="I40" i="12"/>
  <c r="I41" i="12" l="1"/>
  <c r="J40" i="12"/>
  <c r="J41" i="12" l="1"/>
  <c r="K40" i="12"/>
  <c r="K41" i="12" l="1"/>
  <c r="L40" i="12"/>
  <c r="L41" i="12" l="1"/>
  <c r="M40" i="12"/>
  <c r="M41" i="12" l="1"/>
  <c r="N40" i="12"/>
  <c r="N41" i="12" l="1"/>
  <c r="O40" i="12"/>
  <c r="O41" i="12" l="1"/>
  <c r="P40" i="12"/>
  <c r="P41" i="12" l="1"/>
  <c r="B72" i="12"/>
  <c r="B73" i="12" l="1"/>
  <c r="C72" i="12"/>
  <c r="C73" i="12" l="1"/>
  <c r="D72" i="12"/>
  <c r="D73" i="12" l="1"/>
  <c r="E72" i="12"/>
  <c r="E73" i="12" l="1"/>
  <c r="F72" i="12"/>
  <c r="F73" i="12" l="1"/>
  <c r="G72" i="12"/>
  <c r="G73" i="12" l="1"/>
  <c r="H72" i="12"/>
  <c r="H73" i="12" l="1"/>
  <c r="I72" i="12"/>
  <c r="I73" i="12" l="1"/>
  <c r="J72" i="12"/>
  <c r="J73" i="12" l="1"/>
  <c r="K72" i="12"/>
  <c r="K73" i="12" l="1"/>
  <c r="L72" i="12"/>
  <c r="L73" i="12" l="1"/>
  <c r="M72" i="12"/>
  <c r="M73" i="12" l="1"/>
  <c r="N72" i="12"/>
  <c r="N73" i="12" l="1"/>
  <c r="O72" i="12"/>
  <c r="O73" i="12" l="1"/>
  <c r="P72" i="12"/>
  <c r="P73" i="12" l="1"/>
  <c r="Q72" i="12"/>
  <c r="Q73" i="12" l="1"/>
  <c r="P9" i="12"/>
  <c r="P10" i="12" s="1"/>
  <c r="O10" i="12" l="1"/>
  <c r="P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1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100-000002000000}">
      <text>
        <r>
          <rPr>
            <sz val="8"/>
            <color indexed="81"/>
            <rFont val="Tahoma"/>
          </rPr>
          <t>Soll am Tag</t>
        </r>
      </text>
    </comment>
    <comment ref="D9" authorId="0" shapeId="0" xr:uid="{00000000-0006-0000-0100-000003000000}">
      <text>
        <r>
          <rPr>
            <sz val="8"/>
            <color indexed="81"/>
            <rFont val="Tahoma"/>
          </rPr>
          <t>min.Pausen ab 6h</t>
        </r>
      </text>
    </comment>
    <comment ref="E9" authorId="0" shapeId="0" xr:uid="{00000000-0006-0000-0100-000004000000}">
      <text>
        <r>
          <rPr>
            <sz val="8"/>
            <color indexed="81"/>
            <rFont val="Tahoma"/>
          </rPr>
          <t>Soll in der Woche</t>
        </r>
      </text>
    </comment>
    <comment ref="F9" authorId="0" shapeId="0" xr:uid="{00000000-0006-0000-0100-000005000000}">
      <text>
        <r>
          <rPr>
            <sz val="8"/>
            <color indexed="81"/>
            <rFont val="Tahoma"/>
          </rPr>
          <t>ab dieser Arbzeit Min.Pause siehe L2</t>
        </r>
      </text>
    </comment>
    <comment ref="G9" authorId="0" shapeId="0" xr:uid="{00000000-0006-0000-0100-000006000000}">
      <text>
        <r>
          <rPr>
            <sz val="8"/>
            <color indexed="81"/>
            <rFont val="Tahoma"/>
          </rPr>
          <t>Arbeitstage im Monat</t>
        </r>
      </text>
    </comment>
    <comment ref="H9" authorId="0" shapeId="0" xr:uid="{00000000-0006-0000-0100-000007000000}">
      <text>
        <r>
          <rPr>
            <sz val="8"/>
            <color indexed="81"/>
            <rFont val="Tahoma"/>
          </rPr>
          <t>Arbeitszeit F6 umgerechnet</t>
        </r>
      </text>
    </comment>
    <comment ref="I9" authorId="0" shapeId="0" xr:uid="{00000000-0006-0000-0100-000008000000}">
      <text>
        <r>
          <rPr>
            <sz val="8"/>
            <color indexed="81"/>
            <rFont val="Tahoma"/>
          </rPr>
          <t>ABS Salto Vormonat
[hh,mm]</t>
        </r>
      </text>
    </comment>
    <comment ref="J9" authorId="0" shapeId="0" xr:uid="{00000000-0006-0000-0100-000009000000}">
      <text>
        <r>
          <rPr>
            <sz val="8"/>
            <color indexed="81"/>
            <rFont val="Tahoma"/>
          </rPr>
          <t>Arbeitsanfang umgerechnet</t>
        </r>
      </text>
    </comment>
    <comment ref="K9" authorId="0" shapeId="0" xr:uid="{00000000-0006-0000-0100-00000A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100-00000B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100-00000C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100-00000D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100-00000E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100-00000F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100-000010000000}">
      <text>
        <r>
          <rPr>
            <sz val="8"/>
            <color indexed="81"/>
            <rFont val="Tahoma"/>
          </rPr>
          <t>max erlaubte Stunden am Tag</t>
        </r>
      </text>
    </comment>
    <comment ref="D10" authorId="0" shapeId="0" xr:uid="{00000000-0006-0000-0100-000011000000}">
      <text>
        <r>
          <rPr>
            <sz val="8"/>
            <color indexed="81"/>
            <rFont val="Tahoma"/>
          </rPr>
          <t>min.Pause ab 9h</t>
        </r>
      </text>
    </comment>
    <comment ref="E10" authorId="0" shapeId="0" xr:uid="{00000000-0006-0000-0100-000012000000}">
      <text>
        <r>
          <rPr>
            <sz val="8"/>
            <color indexed="81"/>
            <rFont val="Tahoma"/>
          </rPr>
          <t>Soll in derWoche</t>
        </r>
      </text>
    </comment>
    <comment ref="F10" authorId="0" shapeId="0" xr:uid="{00000000-0006-0000-0100-000013000000}">
      <text>
        <r>
          <rPr>
            <sz val="8"/>
            <color indexed="81"/>
            <rFont val="Tahoma"/>
          </rPr>
          <t>ab dieser Arbzeit Min.Pause siehe L3</t>
        </r>
      </text>
    </comment>
    <comment ref="G10" authorId="0" shapeId="0" xr:uid="{00000000-0006-0000-0100-000014000000}">
      <text>
        <r>
          <rPr>
            <sz val="8"/>
            <color indexed="81"/>
            <rFont val="Tahoma"/>
          </rPr>
          <t>Arbeitstage im Monat gerundet</t>
        </r>
      </text>
    </comment>
    <comment ref="H10" authorId="0" shapeId="0" xr:uid="{00000000-0006-0000-0100-000015000000}">
      <text>
        <r>
          <rPr>
            <sz val="8"/>
            <color indexed="81"/>
            <rFont val="Tahoma"/>
          </rPr>
          <t>Arbeitszeit F7 umgerechnet</t>
        </r>
      </text>
    </comment>
    <comment ref="I10" authorId="0" shapeId="0" xr:uid="{00000000-0006-0000-0100-000016000000}">
      <text>
        <r>
          <rPr>
            <sz val="8"/>
            <color indexed="81"/>
            <rFont val="Tahoma"/>
          </rPr>
          <t>Salto Vormonat</t>
        </r>
      </text>
    </comment>
    <comment ref="J10" authorId="0" shapeId="0" xr:uid="{00000000-0006-0000-0100-000017000000}">
      <text>
        <r>
          <rPr>
            <sz val="8"/>
            <color indexed="81"/>
            <rFont val="Tahoma"/>
          </rPr>
          <t>Arbeitsende umgerechnet</t>
        </r>
      </text>
    </comment>
    <comment ref="K10" authorId="0" shapeId="0" xr:uid="{00000000-0006-0000-0100-000018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100-000019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1" shapeId="0" xr:uid="{00000000-0006-0000-0100-00001A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100-00001B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100-00001C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100-00001D000000}">
      <text>
        <r>
          <rPr>
            <sz val="8"/>
            <color indexed="81"/>
            <rFont val="Tahoma"/>
          </rPr>
          <t>Saldo neu oder max erlaube Überstunden</t>
        </r>
      </text>
    </comment>
    <comment ref="A15" authorId="0" shapeId="0" xr:uid="{00000000-0006-0000-0100-00001E000000}">
      <text>
        <r>
          <rPr>
            <sz val="8"/>
            <color indexed="81"/>
            <rFont val="Tahoma"/>
          </rPr>
          <t>abwesend - wird aber zur Arbeitszeit gerechnet; erhöht NICHT die mind. Pause</t>
        </r>
      </text>
    </comment>
    <comment ref="A25" authorId="0" shapeId="0" xr:uid="{00000000-0006-0000-0100-00001F000000}">
      <text>
        <r>
          <rPr>
            <sz val="8"/>
            <color indexed="81"/>
            <rFont val="Tahoma"/>
          </rPr>
          <t>gleich Beginn, wenn "k"</t>
        </r>
      </text>
    </comment>
    <comment ref="A33" authorId="0" shapeId="0" xr:uid="{00000000-0006-0000-0100-000020000000}">
      <text>
        <r>
          <rPr>
            <sz val="8"/>
            <color indexed="81"/>
            <rFont val="Tahoma"/>
          </rPr>
          <t>Pause + Unterbrechung:
wird die Mindestpause nicht erreicht - wird diese eingesetzt</t>
        </r>
      </text>
    </comment>
    <comment ref="A35" authorId="0" shapeId="0" xr:uid="{00000000-0006-0000-0100-000021000000}">
      <text>
        <r>
          <rPr>
            <sz val="8"/>
            <color indexed="81"/>
            <rFont val="Tahoma"/>
          </rPr>
          <t>bei Fehler in Eingabe = 0</t>
        </r>
      </text>
    </comment>
    <comment ref="A36" authorId="0" shapeId="0" xr:uid="{00000000-0006-0000-0100-000022000000}">
      <text>
        <r>
          <rPr>
            <sz val="8"/>
            <color indexed="81"/>
            <rFont val="Tahoma"/>
          </rPr>
          <t>Überschreitung bei "U","mKK" möglich</t>
        </r>
      </text>
    </comment>
    <comment ref="A47" authorId="0" shapeId="0" xr:uid="{00000000-0006-0000-0100-000023000000}">
      <text>
        <r>
          <rPr>
            <sz val="8"/>
            <color indexed="81"/>
            <rFont val="Tahoma"/>
          </rPr>
          <t>abwesend - wird aber zur Arbeitszeit gerechnet; erhöht NICHT die mind. Pause</t>
        </r>
      </text>
    </comment>
    <comment ref="A57" authorId="0" shapeId="0" xr:uid="{00000000-0006-0000-0100-000024000000}">
      <text>
        <r>
          <rPr>
            <sz val="8"/>
            <color indexed="81"/>
            <rFont val="Tahoma"/>
          </rPr>
          <t>gleich Beginn, wenn "k"</t>
        </r>
      </text>
    </comment>
    <comment ref="A67" authorId="0" shapeId="0" xr:uid="{00000000-0006-0000-0100-000025000000}">
      <text>
        <r>
          <rPr>
            <sz val="8"/>
            <color indexed="81"/>
            <rFont val="Tahoma"/>
          </rPr>
          <t>bei Fehler in Eingabe = 0</t>
        </r>
      </text>
    </comment>
    <comment ref="A68" authorId="0" shapeId="0" xr:uid="{00000000-0006-0000-0100-000026000000}">
      <text>
        <r>
          <rPr>
            <sz val="8"/>
            <color indexed="81"/>
            <rFont val="Tahoma"/>
          </rPr>
          <t>Überschreitung bei "U","mKK" möglich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A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A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A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A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B00-000001000000}">
      <text>
        <r>
          <rPr>
            <sz val="8"/>
            <color indexed="81"/>
            <rFont val="Tahoma"/>
          </rPr>
          <t>Urlaub Monatsanfang</t>
        </r>
      </text>
    </comment>
    <comment ref="N9" authorId="0" shapeId="0" xr:uid="{00000000-0006-0000-0B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B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B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Monatsanfang</author>
    <author>Ausgleichstage Monatsende</author>
  </authors>
  <commentList>
    <comment ref="B9" authorId="0" shapeId="0" xr:uid="{00000000-0006-0000-0C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C00-000002000000}">
      <text>
        <r>
          <rPr>
            <sz val="8"/>
            <color indexed="81"/>
            <rFont val="Tahoma"/>
          </rPr>
          <t>Soll am Tag</t>
        </r>
      </text>
    </comment>
    <comment ref="D9" authorId="0" shapeId="0" xr:uid="{00000000-0006-0000-0C00-000003000000}">
      <text>
        <r>
          <rPr>
            <sz val="8"/>
            <color indexed="81"/>
            <rFont val="Tahoma"/>
          </rPr>
          <t>min.Pausen ab 6h</t>
        </r>
      </text>
    </comment>
    <comment ref="E9" authorId="0" shapeId="0" xr:uid="{00000000-0006-0000-0C00-000004000000}">
      <text>
        <r>
          <rPr>
            <sz val="8"/>
            <color indexed="81"/>
            <rFont val="Tahoma"/>
          </rPr>
          <t>Soll in der Woche</t>
        </r>
      </text>
    </comment>
    <comment ref="F9" authorId="0" shapeId="0" xr:uid="{00000000-0006-0000-0C00-000005000000}">
      <text>
        <r>
          <rPr>
            <sz val="8"/>
            <color indexed="81"/>
            <rFont val="Tahoma"/>
          </rPr>
          <t>ab dieser Arbzeit Min.Pause siehe L2</t>
        </r>
      </text>
    </comment>
    <comment ref="G9" authorId="0" shapeId="0" xr:uid="{00000000-0006-0000-0C00-000006000000}">
      <text>
        <r>
          <rPr>
            <sz val="8"/>
            <color indexed="81"/>
            <rFont val="Tahoma"/>
          </rPr>
          <t>Arbeitstage im Monat</t>
        </r>
      </text>
    </comment>
    <comment ref="H9" authorId="0" shapeId="0" xr:uid="{00000000-0006-0000-0C00-000007000000}">
      <text>
        <r>
          <rPr>
            <sz val="8"/>
            <color indexed="81"/>
            <rFont val="Tahoma"/>
          </rPr>
          <t>Arbeitszeit F6 umgerechnet</t>
        </r>
      </text>
    </comment>
    <comment ref="I9" authorId="0" shapeId="0" xr:uid="{00000000-0006-0000-0C00-000008000000}">
      <text>
        <r>
          <rPr>
            <sz val="8"/>
            <color indexed="81"/>
            <rFont val="Tahoma"/>
          </rPr>
          <t>ABS Salto Vormonat
[hh,mm]</t>
        </r>
      </text>
    </comment>
    <comment ref="J9" authorId="0" shapeId="0" xr:uid="{00000000-0006-0000-0C00-000009000000}">
      <text>
        <r>
          <rPr>
            <sz val="8"/>
            <color indexed="81"/>
            <rFont val="Tahoma"/>
          </rPr>
          <t>Arbeitsende umgerechnet</t>
        </r>
      </text>
    </comment>
    <comment ref="K9" authorId="0" shapeId="0" xr:uid="{00000000-0006-0000-0C00-00000A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C00-00000B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C00-00000C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C00-00000D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C00-00000E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C00-00000F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C00-000010000000}">
      <text>
        <r>
          <rPr>
            <sz val="8"/>
            <color indexed="81"/>
            <rFont val="Tahoma"/>
          </rPr>
          <t>max erlaubte Stunden am Tag</t>
        </r>
      </text>
    </comment>
    <comment ref="D10" authorId="0" shapeId="0" xr:uid="{00000000-0006-0000-0C00-000011000000}">
      <text>
        <r>
          <rPr>
            <sz val="8"/>
            <color indexed="81"/>
            <rFont val="Tahoma"/>
          </rPr>
          <t>min.Pause ab 9h</t>
        </r>
      </text>
    </comment>
    <comment ref="E10" authorId="0" shapeId="0" xr:uid="{00000000-0006-0000-0C00-000012000000}">
      <text>
        <r>
          <rPr>
            <sz val="8"/>
            <color indexed="81"/>
            <rFont val="Tahoma"/>
          </rPr>
          <t>Soll in derWoche</t>
        </r>
      </text>
    </comment>
    <comment ref="F10" authorId="0" shapeId="0" xr:uid="{00000000-0006-0000-0C00-000013000000}">
      <text>
        <r>
          <rPr>
            <sz val="8"/>
            <color indexed="81"/>
            <rFont val="Tahoma"/>
          </rPr>
          <t>ab dieser Arbzeit Min.Pause siehe L3</t>
        </r>
      </text>
    </comment>
    <comment ref="G10" authorId="0" shapeId="0" xr:uid="{00000000-0006-0000-0C00-000014000000}">
      <text>
        <r>
          <rPr>
            <sz val="8"/>
            <color indexed="81"/>
            <rFont val="Tahoma"/>
          </rPr>
          <t>Arbeitstage im Monat gerundet</t>
        </r>
      </text>
    </comment>
    <comment ref="H10" authorId="0" shapeId="0" xr:uid="{00000000-0006-0000-0C00-000015000000}">
      <text>
        <r>
          <rPr>
            <sz val="8"/>
            <color indexed="81"/>
            <rFont val="Tahoma"/>
          </rPr>
          <t>Arbeitszeit F7 umgerechnet</t>
        </r>
      </text>
    </comment>
    <comment ref="I10" authorId="0" shapeId="0" xr:uid="{00000000-0006-0000-0C00-000016000000}">
      <text>
        <r>
          <rPr>
            <sz val="8"/>
            <color indexed="81"/>
            <rFont val="Tahoma"/>
          </rPr>
          <t>Salto Vormonat</t>
        </r>
      </text>
    </comment>
    <comment ref="K10" authorId="0" shapeId="0" xr:uid="{00000000-0006-0000-0C00-000017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C00-000018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2" shapeId="0" xr:uid="{00000000-0006-0000-0C00-000019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3" shapeId="0" xr:uid="{00000000-0006-0000-0C00-00001A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C00-00001B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C00-00001C000000}">
      <text>
        <r>
          <rPr>
            <sz val="8"/>
            <color indexed="81"/>
            <rFont val="Tahoma"/>
          </rPr>
          <t>Saldo neu oder max erlaube Überstunden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200-000001000000}">
      <text>
        <r>
          <rPr>
            <sz val="8"/>
            <color indexed="81"/>
            <rFont val="Tahoma"/>
          </rPr>
          <t>erster Tag die diesem Monat</t>
        </r>
      </text>
    </comment>
    <comment ref="C9" authorId="0" shapeId="0" xr:uid="{00000000-0006-0000-0200-000002000000}">
      <text>
        <r>
          <rPr>
            <sz val="8"/>
            <color indexed="81"/>
            <rFont val="Tahoma"/>
          </rPr>
          <t>Soll am Tag</t>
        </r>
      </text>
    </comment>
    <comment ref="E9" authorId="0" shapeId="0" xr:uid="{00000000-0006-0000-0200-000003000000}">
      <text>
        <r>
          <rPr>
            <sz val="8"/>
            <color indexed="81"/>
            <rFont val="Tahoma"/>
          </rPr>
          <t>Soll in der Woche</t>
        </r>
      </text>
    </comment>
    <comment ref="G9" authorId="0" shapeId="0" xr:uid="{00000000-0006-0000-0200-000004000000}">
      <text>
        <r>
          <rPr>
            <sz val="8"/>
            <color indexed="81"/>
            <rFont val="Tahoma"/>
          </rPr>
          <t>Arbeitstage im Monat</t>
        </r>
      </text>
    </comment>
    <comment ref="I9" authorId="0" shapeId="0" xr:uid="{00000000-0006-0000-0200-000005000000}">
      <text>
        <r>
          <rPr>
            <sz val="8"/>
            <color indexed="81"/>
            <rFont val="Tahoma"/>
          </rPr>
          <t>ABS Salto Vormonat
[hh,mm]</t>
        </r>
      </text>
    </comment>
    <comment ref="K9" authorId="0" shapeId="0" xr:uid="{00000000-0006-0000-0200-000006000000}">
      <text>
        <r>
          <rPr>
            <sz val="8"/>
            <color indexed="81"/>
            <rFont val="Tahoma"/>
          </rPr>
          <t>Summe Ist</t>
        </r>
      </text>
    </comment>
    <comment ref="L9" authorId="0" shapeId="0" xr:uid="{00000000-0006-0000-0200-000007000000}">
      <text>
        <r>
          <rPr>
            <sz val="8"/>
            <color indexed="81"/>
            <rFont val="Tahoma"/>
          </rPr>
          <t>Salto Vormonat + Summe Ist</t>
        </r>
      </text>
    </comment>
    <comment ref="M9" authorId="1" shapeId="0" xr:uid="{00000000-0006-0000-0200-000008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1" shapeId="0" xr:uid="{00000000-0006-0000-0200-000009000000}">
      <text>
        <r>
          <rPr>
            <b/>
            <sz val="8"/>
            <color indexed="81"/>
            <rFont val="Tahoma"/>
          </rPr>
          <t>Urlaub Monatsende</t>
        </r>
      </text>
    </comment>
    <comment ref="O9" authorId="0" shapeId="0" xr:uid="{00000000-0006-0000-0200-00000A000000}">
      <text>
        <r>
          <rPr>
            <sz val="8"/>
            <color indexed="81"/>
            <rFont val="Tahoma"/>
          </rPr>
          <t>max erlaubte Überstunden im Monat</t>
        </r>
      </text>
    </comment>
    <comment ref="P9" authorId="0" shapeId="0" xr:uid="{00000000-0006-0000-0200-00000B000000}">
      <text>
        <r>
          <rPr>
            <sz val="8"/>
            <color indexed="81"/>
            <rFont val="Tahoma"/>
          </rPr>
          <t>Saldo neu</t>
        </r>
      </text>
    </comment>
    <comment ref="C10" authorId="0" shapeId="0" xr:uid="{00000000-0006-0000-0200-00000C000000}">
      <text>
        <r>
          <rPr>
            <sz val="8"/>
            <color indexed="81"/>
            <rFont val="Tahoma"/>
          </rPr>
          <t>max erlaubte Stunden am Tag</t>
        </r>
      </text>
    </comment>
    <comment ref="E10" authorId="0" shapeId="0" xr:uid="{00000000-0006-0000-0200-00000D000000}">
      <text>
        <r>
          <rPr>
            <sz val="8"/>
            <color indexed="81"/>
            <rFont val="Tahoma"/>
          </rPr>
          <t>Soll in derWoche</t>
        </r>
      </text>
    </comment>
    <comment ref="G10" authorId="0" shapeId="0" xr:uid="{00000000-0006-0000-0200-00000E000000}">
      <text>
        <r>
          <rPr>
            <sz val="8"/>
            <color indexed="81"/>
            <rFont val="Tahoma"/>
          </rPr>
          <t>Arbeitstage im Monat gerundet</t>
        </r>
      </text>
    </comment>
    <comment ref="I10" authorId="0" shapeId="0" xr:uid="{00000000-0006-0000-0200-00000F000000}">
      <text>
        <r>
          <rPr>
            <sz val="8"/>
            <color indexed="81"/>
            <rFont val="Tahoma"/>
          </rPr>
          <t>Salto Vormonat</t>
        </r>
      </text>
    </comment>
    <comment ref="K10" authorId="0" shapeId="0" xr:uid="{00000000-0006-0000-0200-000010000000}">
      <text>
        <r>
          <rPr>
            <sz val="8"/>
            <color indexed="81"/>
            <rFont val="Tahoma"/>
          </rPr>
          <t>ABS von Summe Ist</t>
        </r>
      </text>
    </comment>
    <comment ref="L10" authorId="0" shapeId="0" xr:uid="{00000000-0006-0000-0200-000011000000}">
      <text>
        <r>
          <rPr>
            <sz val="8"/>
            <color indexed="81"/>
            <rFont val="Tahoma"/>
          </rPr>
          <t>ABS Salto Vormonat und Summe Ist</t>
        </r>
      </text>
    </comment>
    <comment ref="M10" authorId="1" shapeId="0" xr:uid="{00000000-0006-0000-0200-000012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200-000013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O10" authorId="0" shapeId="0" xr:uid="{00000000-0006-0000-0200-000014000000}">
      <text>
        <r>
          <rPr>
            <sz val="8"/>
            <color indexed="81"/>
            <rFont val="Tahoma"/>
          </rPr>
          <t>ABS Saldo neu mit Begrenzung</t>
        </r>
      </text>
    </comment>
    <comment ref="P10" authorId="0" shapeId="0" xr:uid="{00000000-0006-0000-0200-000015000000}">
      <text>
        <r>
          <rPr>
            <sz val="8"/>
            <color indexed="81"/>
            <rFont val="Tahoma"/>
          </rPr>
          <t>Saldo neu oder max erlaube Überstunden</t>
        </r>
      </text>
    </comment>
    <comment ref="A35" authorId="0" shapeId="0" xr:uid="{00000000-0006-0000-0200-000016000000}">
      <text>
        <r>
          <rPr>
            <sz val="8"/>
            <color indexed="81"/>
            <rFont val="Tahoma"/>
          </rPr>
          <t>bei Fehler in Eingabe = 0</t>
        </r>
      </text>
    </comment>
    <comment ref="A67" authorId="0" shapeId="0" xr:uid="{00000000-0006-0000-0200-000017000000}">
      <text>
        <r>
          <rPr>
            <sz val="8"/>
            <color indexed="81"/>
            <rFont val="Tahoma"/>
          </rPr>
          <t>bei Fehler in Eingabe =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Monatsende</author>
  </authors>
  <commentList>
    <comment ref="M9" authorId="0" shapeId="0" xr:uid="{00000000-0006-0000-0300-000001000000}">
      <text>
        <r>
          <rPr>
            <b/>
            <sz val="8"/>
            <color indexed="81"/>
            <rFont val="Tahoma"/>
          </rPr>
          <t xml:space="preserve">Urlaub Monatsanfang
</t>
        </r>
      </text>
    </comment>
    <comment ref="N9" authorId="0" shapeId="0" xr:uid="{00000000-0006-0000-03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0" shapeId="0" xr:uid="{00000000-0006-0000-03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1" shapeId="0" xr:uid="{00000000-0006-0000-03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400-000001000000}">
      <text>
        <r>
          <rPr>
            <sz val="8"/>
            <color indexed="81"/>
            <rFont val="Tahoma"/>
          </rPr>
          <t xml:space="preserve">Urlaub Monatsanfang
</t>
        </r>
      </text>
    </comment>
    <comment ref="N9" authorId="0" shapeId="0" xr:uid="{00000000-0006-0000-04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4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4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  <author>Ein geschätzter Microsoft Office Anwender</author>
  </authors>
  <commentList>
    <comment ref="M9" authorId="0" shapeId="0" xr:uid="{00000000-0006-0000-05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5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5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500-000004000000}">
      <text>
        <r>
          <rPr>
            <b/>
            <sz val="8"/>
            <color indexed="81"/>
            <rFont val="Tahoma"/>
          </rPr>
          <t>Ausgleichstage Monatsende</t>
        </r>
      </text>
    </comment>
    <comment ref="A35" authorId="3" shapeId="0" xr:uid="{00000000-0006-0000-0500-000005000000}">
      <text>
        <r>
          <rPr>
            <sz val="8"/>
            <color indexed="81"/>
            <rFont val="Tahoma"/>
          </rPr>
          <t>bei Fehler in Eingabe = 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6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6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6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6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7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7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7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7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8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8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8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8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900-000001000000}">
      <text>
        <r>
          <rPr>
            <b/>
            <sz val="8"/>
            <color indexed="81"/>
            <rFont val="Tahoma"/>
          </rPr>
          <t>Urlaub Monatsanfang</t>
        </r>
      </text>
    </comment>
    <comment ref="N9" authorId="0" shapeId="0" xr:uid="{00000000-0006-0000-0900-000002000000}">
      <text>
        <r>
          <rPr>
            <b/>
            <sz val="8"/>
            <color indexed="81"/>
            <rFont val="Tahoma"/>
          </rPr>
          <t>Urlaub Monatsende</t>
        </r>
      </text>
    </comment>
    <comment ref="M10" authorId="1" shapeId="0" xr:uid="{00000000-0006-0000-0900-000003000000}">
      <text>
        <r>
          <rPr>
            <b/>
            <sz val="8"/>
            <color indexed="81"/>
            <rFont val="Tahoma"/>
          </rPr>
          <t>Ausgleichstage Monatsanfang</t>
        </r>
      </text>
    </comment>
    <comment ref="N10" authorId="2" shapeId="0" xr:uid="{00000000-0006-0000-0900-000004000000}">
      <text>
        <r>
          <rPr>
            <b/>
            <sz val="8"/>
            <color indexed="81"/>
            <rFont val="Tahoma"/>
          </rPr>
          <t>Ausgleichstage Monatsende</t>
        </r>
      </text>
    </comment>
  </commentList>
</comments>
</file>

<file path=xl/sharedStrings.xml><?xml version="1.0" encoding="utf-8"?>
<sst xmlns="http://schemas.openxmlformats.org/spreadsheetml/2006/main" count="1314" uniqueCount="110">
  <si>
    <t>Soll am Tag</t>
  </si>
  <si>
    <t>Uhr</t>
  </si>
  <si>
    <t>Kontrolle</t>
  </si>
  <si>
    <t>Einrichtung</t>
  </si>
  <si>
    <t>Rechenzentrum</t>
  </si>
  <si>
    <t>max. erlaubte Arbeitsstunden am Tag</t>
  </si>
  <si>
    <t>Pause: über 6h mind.</t>
  </si>
  <si>
    <t>Saldo Vormonat(+/-)</t>
  </si>
  <si>
    <t>Name</t>
  </si>
  <si>
    <t>Heinz Mustermann</t>
  </si>
  <si>
    <t>max. erlaubte Überstunden im Monat</t>
  </si>
  <si>
    <t>Pause: über 9h mind.</t>
  </si>
  <si>
    <t>Ist gesamt + Saldo Vormonat</t>
  </si>
  <si>
    <t>Monat</t>
  </si>
  <si>
    <t>Januar</t>
  </si>
  <si>
    <t xml:space="preserve">Soll </t>
  </si>
  <si>
    <t>Zwischenrechg.</t>
  </si>
  <si>
    <t>Jahr</t>
  </si>
  <si>
    <r>
      <t>Zahlenformat: HH</t>
    </r>
    <r>
      <rPr>
        <sz val="7"/>
        <color indexed="10"/>
        <rFont val="Small Fonts"/>
        <family val="2"/>
      </rPr>
      <t>,</t>
    </r>
    <r>
      <rPr>
        <sz val="7"/>
        <rFont val="Small Fonts"/>
        <family val="2"/>
      </rPr>
      <t>MM   (Komma als Trennung!)</t>
    </r>
  </si>
  <si>
    <t>Datum</t>
  </si>
  <si>
    <t>Wochentag</t>
  </si>
  <si>
    <t>Beginn</t>
  </si>
  <si>
    <t>Ende</t>
  </si>
  <si>
    <t>Korrektur</t>
  </si>
  <si>
    <t>Bemerkung</t>
  </si>
  <si>
    <t>gF</t>
  </si>
  <si>
    <t>Mittagspause</t>
  </si>
  <si>
    <t>sonst.Unterbr.</t>
  </si>
  <si>
    <t>Soll</t>
  </si>
  <si>
    <t>Eing.Kontrolle</t>
  </si>
  <si>
    <t>Urlaub [Tage]</t>
  </si>
  <si>
    <t>Anfang begrenzt</t>
  </si>
  <si>
    <t>Ende begrenzt</t>
  </si>
  <si>
    <t>Pse.+Unterbg. (IST)</t>
  </si>
  <si>
    <t>Summe Soll</t>
  </si>
  <si>
    <t>S ohne Mpause</t>
  </si>
  <si>
    <t>Mp. Angepasst</t>
  </si>
  <si>
    <t>Pse.+Unterbg.</t>
  </si>
  <si>
    <t>Pse.+Unterbg. (nach mögl.Korrektur)</t>
  </si>
  <si>
    <t>Summe Ist</t>
  </si>
  <si>
    <t>Summe max?</t>
  </si>
  <si>
    <t xml:space="preserve"> +/- Tag min</t>
  </si>
  <si>
    <t xml:space="preserve"> +/- Tag</t>
  </si>
  <si>
    <t xml:space="preserve"> +/- gesamt min</t>
  </si>
  <si>
    <t xml:space="preserve"> +/- gesamt</t>
  </si>
  <si>
    <t>spezielle</t>
  </si>
  <si>
    <t>gF: gesetzl. Feiertag</t>
  </si>
  <si>
    <t>Ü:   Überstunden, Mehrarbeit</t>
  </si>
  <si>
    <t>U:   Urlaub, Sonderurlaub, Kur</t>
  </si>
  <si>
    <t xml:space="preserve">Unterschrift des Mitarbeiters: </t>
  </si>
  <si>
    <t>Einträge</t>
  </si>
  <si>
    <t>A:   Arbeits-, Dienstbefreiung</t>
  </si>
  <si>
    <t>K:   Arbeits- und Dienstunfähigkeit</t>
  </si>
  <si>
    <t>AT: Ausgleichstag</t>
  </si>
  <si>
    <t>für Zeile</t>
  </si>
  <si>
    <t>D:   Dienstreise, Dienstgänge</t>
  </si>
  <si>
    <t>mKk:  "mit Kind krank"</t>
  </si>
  <si>
    <t>G:   Freistellung aus Gleitzeitguthaben</t>
  </si>
  <si>
    <t>Bemerkg.:</t>
  </si>
  <si>
    <t>Februar</t>
  </si>
  <si>
    <t>Soll [min]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</si>
  <si>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</si>
  <si>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</si>
  <si>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</si>
  <si>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</si>
  <si>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</si>
  <si>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</si>
  <si>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</si>
  <si>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</si>
  <si>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</si>
  <si>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</si>
  <si>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</t>
  </si>
  <si>
    <t>Tage</t>
  </si>
  <si>
    <t>Urlaubs- und Ausgleichstagekonto</t>
  </si>
  <si>
    <t>Ausgleichstage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</si>
  <si>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</si>
  <si>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</si>
  <si>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</si>
  <si>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</si>
  <si>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</si>
  <si>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</si>
  <si>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</si>
  <si>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</si>
  <si>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</si>
  <si>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</si>
  <si>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</si>
  <si>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Urlaubstage</t>
  </si>
  <si>
    <t>Jahresurlaub (+ Resturlaub vom Vorjahr) [U]</t>
  </si>
  <si>
    <t>Ausgleichstage im Jahr [AT]</t>
  </si>
  <si>
    <r>
      <t xml:space="preserve">Entw.-Stand: </t>
    </r>
    <r>
      <rPr>
        <sz val="6"/>
        <color indexed="10"/>
        <rFont val="Small Fonts"/>
        <family val="2"/>
      </rPr>
      <t xml:space="preserve">08.07.04 </t>
    </r>
  </si>
  <si>
    <t xml:space="preserve">Erläuterung: </t>
  </si>
  <si>
    <t>blaue Felder = Vorgaben vom Arbeitgeber - entsprechend anpassen!</t>
  </si>
  <si>
    <t>keine, oder zu kleine Pausen werden durch Mindestpause ersetzt</t>
  </si>
  <si>
    <t>max.Arbeitszeit-Überschreitung wird ignoriert</t>
  </si>
  <si>
    <t>gelbe Felder = Eingabefelder</t>
  </si>
  <si>
    <t>graue Felder = Berechungsfelder, die überschieben werden können</t>
  </si>
  <si>
    <t>wird der Maximalwert eingetragen!</t>
  </si>
  <si>
    <t>Saldo neu (+/-)</t>
  </si>
  <si>
    <t>Werden die erlaubten Stundenzahlen überschritten,</t>
  </si>
  <si>
    <t>max.Arbeitszeit von/bis</t>
  </si>
  <si>
    <t>Anmerkung:</t>
  </si>
  <si>
    <t>Dieser Seite ist für den Eigenbedarf bestimmt.</t>
  </si>
  <si>
    <t>Monats- 
Anfang</t>
  </si>
  <si>
    <t>genommen</t>
  </si>
  <si>
    <t>Monats- 
ende</t>
  </si>
  <si>
    <t xml:space="preserve"> im dem Monat ausgefüllt werden, mit dem begonnen wird!</t>
  </si>
  <si>
    <r>
      <t xml:space="preserve">Wird das Arbeitszeitblatt mitten im Jahr begonnen, </t>
    </r>
    <r>
      <rPr>
        <sz val="8.5"/>
        <color indexed="10"/>
        <rFont val="Bookman Old Style"/>
        <family val="1"/>
      </rPr>
      <t>müssen</t>
    </r>
    <r>
      <rPr>
        <sz val="8.5"/>
        <rFont val="Bookman Old Style"/>
        <family val="1"/>
      </rPr>
      <t xml:space="preserve"> alle grauen Felder</t>
    </r>
  </si>
  <si>
    <r>
      <t xml:space="preserve">Arbeitszeit-Formblatt der </t>
    </r>
    <r>
      <rPr>
        <b/>
        <sz val="10"/>
        <rFont val="MS Sans Serif"/>
        <family val="2"/>
      </rPr>
      <t>Universität Greifswald</t>
    </r>
  </si>
  <si>
    <r>
      <t>Arbeitszeit-Formblatt der</t>
    </r>
    <r>
      <rPr>
        <b/>
        <sz val="10"/>
        <rFont val="MS Sans Serif"/>
        <family val="2"/>
      </rPr>
      <t xml:space="preserve"> Universität Greifswald</t>
    </r>
  </si>
  <si>
    <t>Ab: Arztbesuch in der Kernarbeitszeit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</si>
</sst>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-#,##0"/>
    <numFmt numFmtId="165" formatCode="#,##0.00;[Red]\-#,##0.00"/>
    <numFmt numFmtId="166" formatCode="d/\ mmm"/>
    <numFmt numFmtId="167" formatCode="0.000"/>
    <numFmt numFmtId="168" formatCode="ddd"/>
  </numFmts>
  <fonts count="28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6"/>
      <name val="Small Fonts"/>
    </font>
    <font>
      <i/>
      <sz val="8.5"/>
      <name val="MS Sans Serif"/>
      <family val="2"/>
    </font>
    <font>
      <sz val="10"/>
      <name val="MS Sans Serif"/>
      <family val="2"/>
    </font>
    <font>
      <sz val="8"/>
      <color indexed="10"/>
      <name val="MS Sans Serif"/>
      <family val="2"/>
    </font>
    <font>
      <sz val="8"/>
      <name val="MS Sans Serif"/>
      <family val="2"/>
    </font>
    <font>
      <sz val="7"/>
      <name val="MS Serif"/>
      <family val="1"/>
    </font>
    <font>
      <sz val="10"/>
      <color indexed="9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u/>
      <sz val="10"/>
      <color indexed="12"/>
      <name val="MS Sans Serif"/>
    </font>
    <font>
      <sz val="6"/>
      <color indexed="10"/>
      <name val="Small Fonts"/>
      <family val="2"/>
    </font>
    <font>
      <sz val="8"/>
      <color indexed="10"/>
      <name val="Palatino Linotype"/>
      <family val="1"/>
    </font>
    <font>
      <sz val="8"/>
      <color indexed="10"/>
      <name val="MS Sans Serif"/>
    </font>
    <font>
      <sz val="6"/>
      <name val="Small Fonts"/>
      <family val="2"/>
    </font>
    <font>
      <sz val="8"/>
      <color indexed="81"/>
      <name val="Tahoma"/>
    </font>
    <font>
      <sz val="7"/>
      <name val="Small Fonts"/>
      <family val="2"/>
    </font>
    <font>
      <sz val="7"/>
      <color indexed="10"/>
      <name val="Small Fonts"/>
      <family val="2"/>
    </font>
    <font>
      <b/>
      <sz val="18"/>
      <name val="MS Sans Serif"/>
      <family val="2"/>
    </font>
    <font>
      <sz val="8.5"/>
      <name val="MS Sans Serif"/>
    </font>
    <font>
      <b/>
      <sz val="8"/>
      <color indexed="81"/>
      <name val="Tahoma"/>
    </font>
    <font>
      <b/>
      <sz val="8.5"/>
      <name val="MS Sans Serif"/>
      <family val="2"/>
    </font>
    <font>
      <sz val="8.5"/>
      <color indexed="10"/>
      <name val="Bookman Old Style"/>
      <family val="1"/>
    </font>
    <font>
      <sz val="8.5"/>
      <name val="Bookman Old Style"/>
      <family val="1"/>
    </font>
    <font>
      <i/>
      <sz val="8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7" fontId="2" fillId="3" borderId="1"/>
  </cellStyleXfs>
  <cellXfs count="189">
    <xf numFmtId="0" fontId="0" fillId="0" borderId="0" xfId="0"/>
    <xf numFmtId="167" fontId="2" fillId="2" borderId="2" xfId="0" applyNumberFormat="1" applyFont="1" applyFill="1" applyBorder="1" applyProtection="1">
      <protection hidden="1"/>
    </xf>
    <xf numFmtId="0" fontId="2" fillId="4" borderId="3" xfId="0" applyFont="1" applyFill="1" applyBorder="1" applyProtection="1">
      <protection locked="0" hidden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4" fontId="2" fillId="2" borderId="0" xfId="0" applyNumberFormat="1" applyFont="1" applyFill="1" applyBorder="1" applyAlignment="1" applyProtection="1">
      <alignment horizontal="right"/>
      <protection hidden="1"/>
    </xf>
    <xf numFmtId="4" fontId="2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164" fontId="2" fillId="2" borderId="0" xfId="0" applyNumberFormat="1" applyFont="1" applyFill="1" applyProtection="1"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49" fontId="2" fillId="4" borderId="5" xfId="0" applyNumberFormat="1" applyFont="1" applyFill="1" applyBorder="1" applyProtection="1">
      <protection hidden="1"/>
    </xf>
    <xf numFmtId="165" fontId="3" fillId="2" borderId="6" xfId="0" applyNumberFormat="1" applyFon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5" fillId="5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4" fontId="2" fillId="2" borderId="0" xfId="0" applyNumberFormat="1" applyFont="1" applyFill="1" applyBorder="1" applyProtection="1">
      <protection hidden="1"/>
    </xf>
    <xf numFmtId="3" fontId="2" fillId="2" borderId="0" xfId="0" applyNumberFormat="1" applyFont="1" applyFill="1" applyBorder="1" applyProtection="1">
      <protection hidden="1"/>
    </xf>
    <xf numFmtId="4" fontId="7" fillId="2" borderId="0" xfId="0" applyNumberFormat="1" applyFont="1" applyFill="1" applyBorder="1" applyAlignment="1" applyProtection="1">
      <alignment horizontal="left"/>
      <protection hidden="1"/>
    </xf>
    <xf numFmtId="3" fontId="1" fillId="2" borderId="0" xfId="0" applyNumberFormat="1" applyFont="1" applyFill="1" applyProtection="1">
      <protection hidden="1"/>
    </xf>
    <xf numFmtId="166" fontId="2" fillId="2" borderId="0" xfId="0" applyNumberFormat="1" applyFont="1" applyFill="1" applyBorder="1" applyProtection="1">
      <protection hidden="1"/>
    </xf>
    <xf numFmtId="4" fontId="1" fillId="5" borderId="0" xfId="0" applyNumberFormat="1" applyFont="1" applyFill="1" applyProtection="1">
      <protection hidden="1"/>
    </xf>
    <xf numFmtId="2" fontId="2" fillId="2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167" fontId="2" fillId="3" borderId="1" xfId="0" applyNumberFormat="1" applyFont="1" applyFill="1" applyBorder="1" applyProtection="1">
      <protection hidden="1"/>
    </xf>
    <xf numFmtId="167" fontId="2" fillId="3" borderId="1" xfId="2" applyProtection="1">
      <protection hidden="1"/>
    </xf>
    <xf numFmtId="167" fontId="2" fillId="2" borderId="0" xfId="0" applyNumberFormat="1" applyFont="1" applyFill="1" applyBorder="1" applyProtection="1">
      <protection hidden="1"/>
    </xf>
    <xf numFmtId="164" fontId="1" fillId="5" borderId="0" xfId="0" applyNumberFormat="1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4" fontId="3" fillId="2" borderId="7" xfId="0" applyNumberFormat="1" applyFont="1" applyFill="1" applyBorder="1" applyProtection="1">
      <protection hidden="1"/>
    </xf>
    <xf numFmtId="165" fontId="3" fillId="2" borderId="8" xfId="0" applyNumberFormat="1" applyFont="1" applyFill="1" applyBorder="1" applyProtection="1">
      <protection hidden="1"/>
    </xf>
    <xf numFmtId="165" fontId="3" fillId="2" borderId="7" xfId="0" applyNumberFormat="1" applyFont="1" applyFill="1" applyBorder="1" applyProtection="1">
      <protection hidden="1"/>
    </xf>
    <xf numFmtId="165" fontId="3" fillId="2" borderId="2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4" borderId="2" xfId="0" applyNumberFormat="1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0" fillId="4" borderId="9" xfId="0" applyFill="1" applyBorder="1" applyProtection="1">
      <protection locked="0" hidden="1"/>
    </xf>
    <xf numFmtId="0" fontId="2" fillId="3" borderId="3" xfId="0" applyFont="1" applyFill="1" applyBorder="1" applyProtection="1">
      <protection locked="0" hidden="1"/>
    </xf>
    <xf numFmtId="49" fontId="2" fillId="3" borderId="3" xfId="0" applyNumberFormat="1" applyFont="1" applyFill="1" applyBorder="1" applyProtection="1">
      <protection locked="0"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9" fontId="2" fillId="3" borderId="5" xfId="0" applyNumberFormat="1" applyFont="1" applyFill="1" applyBorder="1" applyProtection="1">
      <protection hidden="1"/>
    </xf>
    <xf numFmtId="0" fontId="0" fillId="0" borderId="2" xfId="0" applyBorder="1" applyAlignment="1">
      <alignment horizontal="right"/>
    </xf>
    <xf numFmtId="0" fontId="8" fillId="2" borderId="0" xfId="0" applyFont="1" applyFill="1" applyBorder="1" applyAlignment="1" applyProtection="1">
      <alignment horizontal="right"/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1" fontId="2" fillId="3" borderId="2" xfId="0" applyNumberFormat="1" applyFont="1" applyFill="1" applyBorder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4" fontId="10" fillId="6" borderId="0" xfId="0" applyNumberFormat="1" applyFont="1" applyFill="1" applyBorder="1" applyProtection="1">
      <protection hidden="1"/>
    </xf>
    <xf numFmtId="4" fontId="11" fillId="2" borderId="0" xfId="0" applyNumberFormat="1" applyFont="1" applyFill="1" applyAlignment="1" applyProtection="1">
      <alignment horizontal="right"/>
      <protection hidden="1"/>
    </xf>
    <xf numFmtId="164" fontId="11" fillId="2" borderId="0" xfId="0" applyNumberFormat="1" applyFont="1" applyFill="1" applyAlignment="1" applyProtection="1">
      <alignment horizontal="right"/>
      <protection hidden="1"/>
    </xf>
    <xf numFmtId="168" fontId="6" fillId="2" borderId="10" xfId="0" applyNumberFormat="1" applyFont="1" applyFill="1" applyBorder="1" applyAlignment="1" applyProtection="1">
      <alignment horizontal="left"/>
      <protection hidden="1"/>
    </xf>
    <xf numFmtId="1" fontId="2" fillId="4" borderId="11" xfId="0" applyNumberFormat="1" applyFont="1" applyFill="1" applyBorder="1" applyAlignment="1" applyProtection="1">
      <alignment horizontal="right"/>
      <protection locked="0" hidden="1"/>
    </xf>
    <xf numFmtId="2" fontId="8" fillId="6" borderId="2" xfId="0" applyNumberFormat="1" applyFont="1" applyFill="1" applyBorder="1" applyAlignment="1" applyProtection="1">
      <alignment horizontal="right"/>
      <protection hidden="1"/>
    </xf>
    <xf numFmtId="4" fontId="2" fillId="2" borderId="2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4" fontId="11" fillId="2" borderId="0" xfId="0" applyNumberFormat="1" applyFont="1" applyFill="1" applyBorder="1" applyAlignment="1" applyProtection="1">
      <alignment horizontal="right"/>
      <protection hidden="1"/>
    </xf>
    <xf numFmtId="0" fontId="2" fillId="3" borderId="2" xfId="0" applyFont="1" applyFill="1" applyBorder="1" applyProtection="1">
      <protection locked="0" hidden="1"/>
    </xf>
    <xf numFmtId="0" fontId="0" fillId="0" borderId="5" xfId="0" applyBorder="1"/>
    <xf numFmtId="0" fontId="0" fillId="0" borderId="3" xfId="0" applyBorder="1" applyAlignment="1">
      <alignment horizontal="left"/>
    </xf>
    <xf numFmtId="2" fontId="2" fillId="3" borderId="2" xfId="0" applyNumberFormat="1" applyFont="1" applyFill="1" applyBorder="1" applyProtection="1">
      <protection locked="0" hidden="1"/>
    </xf>
    <xf numFmtId="2" fontId="2" fillId="3" borderId="12" xfId="0" applyNumberFormat="1" applyFont="1" applyFill="1" applyBorder="1" applyProtection="1">
      <protection locked="0" hidden="1"/>
    </xf>
    <xf numFmtId="2" fontId="2" fillId="3" borderId="2" xfId="0" applyNumberFormat="1" applyFont="1" applyFill="1" applyBorder="1" applyAlignment="1" applyProtection="1">
      <alignment horizontal="right"/>
      <protection locked="0" hidden="1"/>
    </xf>
    <xf numFmtId="2" fontId="2" fillId="4" borderId="2" xfId="0" applyNumberFormat="1" applyFont="1" applyFill="1" applyBorder="1" applyAlignment="1" applyProtection="1">
      <alignment horizontal="right"/>
      <protection locked="0" hidden="1"/>
    </xf>
    <xf numFmtId="167" fontId="2" fillId="6" borderId="2" xfId="0" applyNumberFormat="1" applyFont="1" applyFill="1" applyBorder="1" applyProtection="1">
      <protection hidden="1"/>
    </xf>
    <xf numFmtId="167" fontId="2" fillId="7" borderId="1" xfId="0" applyNumberFormat="1" applyFont="1" applyFill="1" applyBorder="1" applyProtection="1">
      <protection hidden="1"/>
    </xf>
    <xf numFmtId="167" fontId="2" fillId="7" borderId="13" xfId="0" applyNumberFormat="1" applyFont="1" applyFill="1" applyBorder="1" applyProtection="1">
      <protection hidden="1"/>
    </xf>
    <xf numFmtId="167" fontId="2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167" fontId="2" fillId="8" borderId="0" xfId="0" applyNumberFormat="1" applyFont="1" applyFill="1" applyBorder="1" applyProtection="1">
      <protection hidden="1"/>
    </xf>
    <xf numFmtId="4" fontId="2" fillId="9" borderId="14" xfId="0" applyNumberFormat="1" applyFont="1" applyFill="1" applyBorder="1" applyProtection="1">
      <protection hidden="1"/>
    </xf>
    <xf numFmtId="4" fontId="2" fillId="9" borderId="15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4" fontId="2" fillId="9" borderId="17" xfId="0" applyNumberFormat="1" applyFont="1" applyFill="1" applyBorder="1" applyProtection="1">
      <protection hidden="1"/>
    </xf>
    <xf numFmtId="4" fontId="2" fillId="10" borderId="2" xfId="0" applyNumberFormat="1" applyFont="1" applyFill="1" applyBorder="1" applyAlignment="1" applyProtection="1">
      <alignment horizontal="right"/>
      <protection locked="0" hidden="1"/>
    </xf>
    <xf numFmtId="2" fontId="2" fillId="10" borderId="2" xfId="0" applyNumberFormat="1" applyFont="1" applyFill="1" applyBorder="1" applyProtection="1">
      <protection locked="0" hidden="1"/>
    </xf>
    <xf numFmtId="167" fontId="2" fillId="11" borderId="0" xfId="0" applyNumberFormat="1" applyFont="1" applyFill="1" applyProtection="1">
      <protection hidden="1"/>
    </xf>
    <xf numFmtId="167" fontId="2" fillId="11" borderId="0" xfId="0" applyNumberFormat="1" applyFont="1" applyFill="1" applyBorder="1" applyProtection="1">
      <protection hidden="1"/>
    </xf>
    <xf numFmtId="0" fontId="2" fillId="11" borderId="0" xfId="0" applyFont="1" applyFill="1" applyProtection="1">
      <protection hidden="1"/>
    </xf>
    <xf numFmtId="4" fontId="2" fillId="3" borderId="2" xfId="0" applyNumberFormat="1" applyFont="1" applyFill="1" applyBorder="1" applyProtection="1">
      <protection locked="0" hidden="1"/>
    </xf>
    <xf numFmtId="2" fontId="2" fillId="6" borderId="2" xfId="0" applyNumberFormat="1" applyFont="1" applyFill="1" applyBorder="1" applyProtection="1">
      <protection hidden="1"/>
    </xf>
    <xf numFmtId="4" fontId="15" fillId="2" borderId="0" xfId="0" applyNumberFormat="1" applyFont="1" applyFill="1" applyBorder="1" applyAlignment="1" applyProtection="1">
      <alignment horizontal="left"/>
      <protection hidden="1"/>
    </xf>
    <xf numFmtId="1" fontId="2" fillId="12" borderId="0" xfId="0" applyNumberFormat="1" applyFont="1" applyFill="1" applyBorder="1" applyProtection="1">
      <protection hidden="1"/>
    </xf>
    <xf numFmtId="4" fontId="16" fillId="2" borderId="0" xfId="0" applyNumberFormat="1" applyFont="1" applyFill="1" applyProtection="1">
      <protection hidden="1"/>
    </xf>
    <xf numFmtId="4" fontId="3" fillId="2" borderId="18" xfId="0" applyNumberFormat="1" applyFont="1" applyFill="1" applyBorder="1" applyProtection="1">
      <protection hidden="1"/>
    </xf>
    <xf numFmtId="167" fontId="2" fillId="7" borderId="19" xfId="0" applyNumberFormat="1" applyFont="1" applyFill="1" applyBorder="1" applyProtection="1">
      <protection hidden="1"/>
    </xf>
    <xf numFmtId="4" fontId="3" fillId="3" borderId="2" xfId="0" applyNumberFormat="1" applyFont="1" applyFill="1" applyBorder="1" applyProtection="1">
      <protection locked="0" hidden="1"/>
    </xf>
    <xf numFmtId="167" fontId="2" fillId="6" borderId="1" xfId="0" applyNumberFormat="1" applyFont="1" applyFill="1" applyBorder="1" applyProtection="1">
      <protection hidden="1"/>
    </xf>
    <xf numFmtId="4" fontId="2" fillId="13" borderId="3" xfId="0" applyNumberFormat="1" applyFont="1" applyFill="1" applyBorder="1" applyProtection="1">
      <protection locked="0" hidden="1"/>
    </xf>
    <xf numFmtId="4" fontId="2" fillId="13" borderId="5" xfId="0" applyNumberFormat="1" applyFont="1" applyFill="1" applyBorder="1" applyProtection="1">
      <protection hidden="1"/>
    </xf>
    <xf numFmtId="4" fontId="2" fillId="9" borderId="0" xfId="0" applyNumberFormat="1" applyFont="1" applyFill="1" applyBorder="1" applyProtection="1">
      <protection hidden="1"/>
    </xf>
    <xf numFmtId="4" fontId="2" fillId="9" borderId="20" xfId="0" applyNumberFormat="1" applyFont="1" applyFill="1" applyBorder="1" applyProtection="1">
      <protection hidden="1"/>
    </xf>
    <xf numFmtId="4" fontId="2" fillId="9" borderId="21" xfId="0" applyNumberFormat="1" applyFont="1" applyFill="1" applyBorder="1" applyProtection="1">
      <protection hidden="1"/>
    </xf>
    <xf numFmtId="4" fontId="2" fillId="2" borderId="19" xfId="0" applyNumberFormat="1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17" fillId="2" borderId="14" xfId="0" applyFont="1" applyFill="1" applyBorder="1" applyProtection="1">
      <protection hidden="1"/>
    </xf>
    <xf numFmtId="0" fontId="17" fillId="2" borderId="16" xfId="0" applyFont="1" applyFill="1" applyBorder="1" applyProtection="1">
      <protection hidden="1"/>
    </xf>
    <xf numFmtId="4" fontId="7" fillId="2" borderId="0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2" fillId="2" borderId="2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4" fontId="2" fillId="2" borderId="26" xfId="0" applyNumberFormat="1" applyFont="1" applyFill="1" applyBorder="1" applyProtection="1">
      <protection hidden="1"/>
    </xf>
    <xf numFmtId="4" fontId="2" fillId="2" borderId="27" xfId="0" applyNumberFormat="1" applyFont="1" applyFill="1" applyBorder="1" applyProtection="1">
      <protection hidden="1"/>
    </xf>
    <xf numFmtId="4" fontId="2" fillId="2" borderId="28" xfId="0" applyNumberFormat="1" applyFont="1" applyFill="1" applyBorder="1" applyProtection="1">
      <protection hidden="1"/>
    </xf>
    <xf numFmtId="0" fontId="2" fillId="2" borderId="28" xfId="0" applyFont="1" applyFill="1" applyBorder="1" applyProtection="1">
      <protection hidden="1"/>
    </xf>
    <xf numFmtId="4" fontId="2" fillId="2" borderId="29" xfId="0" applyNumberFormat="1" applyFont="1" applyFill="1" applyBorder="1" applyProtection="1">
      <protection hidden="1"/>
    </xf>
    <xf numFmtId="165" fontId="3" fillId="14" borderId="30" xfId="0" applyNumberFormat="1" applyFont="1" applyFill="1" applyBorder="1" applyProtection="1">
      <protection hidden="1"/>
    </xf>
    <xf numFmtId="2" fontId="8" fillId="6" borderId="19" xfId="0" applyNumberFormat="1" applyFont="1" applyFill="1" applyBorder="1" applyProtection="1">
      <protection hidden="1"/>
    </xf>
    <xf numFmtId="167" fontId="2" fillId="6" borderId="19" xfId="0" applyNumberFormat="1" applyFont="1" applyFill="1" applyBorder="1" applyProtection="1">
      <protection hidden="1"/>
    </xf>
    <xf numFmtId="167" fontId="0" fillId="0" borderId="19" xfId="0" applyNumberFormat="1" applyBorder="1" applyProtection="1">
      <protection hidden="1"/>
    </xf>
    <xf numFmtId="167" fontId="2" fillId="2" borderId="19" xfId="0" applyNumberFormat="1" applyFont="1" applyFill="1" applyBorder="1" applyProtection="1">
      <protection hidden="1"/>
    </xf>
    <xf numFmtId="2" fontId="2" fillId="2" borderId="19" xfId="0" applyNumberFormat="1" applyFont="1" applyFill="1" applyBorder="1" applyProtection="1">
      <protection hidden="1"/>
    </xf>
    <xf numFmtId="4" fontId="9" fillId="2" borderId="31" xfId="0" applyNumberFormat="1" applyFont="1" applyFill="1" applyBorder="1" applyAlignment="1" applyProtection="1">
      <alignment vertical="center"/>
      <protection hidden="1"/>
    </xf>
    <xf numFmtId="164" fontId="2" fillId="2" borderId="25" xfId="0" applyNumberFormat="1" applyFont="1" applyFill="1" applyBorder="1" applyProtection="1">
      <protection hidden="1"/>
    </xf>
    <xf numFmtId="4" fontId="9" fillId="2" borderId="32" xfId="0" applyNumberFormat="1" applyFont="1" applyFill="1" applyBorder="1" applyAlignment="1" applyProtection="1">
      <alignment vertical="center"/>
      <protection hidden="1"/>
    </xf>
    <xf numFmtId="4" fontId="9" fillId="2" borderId="33" xfId="0" applyNumberFormat="1" applyFont="1" applyFill="1" applyBorder="1" applyAlignment="1" applyProtection="1">
      <alignment vertical="center"/>
      <protection hidden="1"/>
    </xf>
    <xf numFmtId="4" fontId="2" fillId="9" borderId="34" xfId="0" applyNumberFormat="1" applyFont="1" applyFill="1" applyBorder="1" applyProtection="1">
      <protection hidden="1"/>
    </xf>
    <xf numFmtId="4" fontId="2" fillId="9" borderId="9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left"/>
      <protection hidden="1"/>
    </xf>
    <xf numFmtId="0" fontId="2" fillId="6" borderId="3" xfId="0" applyFont="1" applyFill="1" applyBorder="1" applyProtection="1">
      <protection locked="0" hidden="1"/>
    </xf>
    <xf numFmtId="167" fontId="11" fillId="0" borderId="5" xfId="0" applyNumberFormat="1" applyFont="1" applyBorder="1" applyProtection="1">
      <protection hidden="1"/>
    </xf>
    <xf numFmtId="0" fontId="11" fillId="6" borderId="2" xfId="0" applyFont="1" applyFill="1" applyBorder="1"/>
    <xf numFmtId="0" fontId="0" fillId="0" borderId="2" xfId="0" applyBorder="1" applyAlignment="1">
      <alignment horizontal="center"/>
    </xf>
    <xf numFmtId="0" fontId="0" fillId="13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4" fillId="2" borderId="0" xfId="0" applyFont="1" applyFill="1" applyBorder="1" applyProtection="1">
      <protection hidden="1"/>
    </xf>
    <xf numFmtId="0" fontId="4" fillId="2" borderId="19" xfId="0" applyFont="1" applyFill="1" applyBorder="1" applyProtection="1">
      <protection hidden="1"/>
    </xf>
    <xf numFmtId="4" fontId="9" fillId="2" borderId="0" xfId="0" applyNumberFormat="1" applyFont="1" applyFill="1" applyBorder="1" applyAlignment="1" applyProtection="1">
      <alignment vertical="center"/>
      <protection hidden="1"/>
    </xf>
    <xf numFmtId="164" fontId="2" fillId="2" borderId="0" xfId="0" applyNumberFormat="1" applyFont="1" applyFill="1" applyBorder="1" applyProtection="1">
      <protection hidden="1"/>
    </xf>
    <xf numFmtId="4" fontId="9" fillId="2" borderId="25" xfId="0" applyNumberFormat="1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Border="1" applyProtection="1">
      <protection hidden="1"/>
    </xf>
    <xf numFmtId="4" fontId="2" fillId="2" borderId="32" xfId="0" applyNumberFormat="1" applyFont="1" applyFill="1" applyBorder="1" applyProtection="1">
      <protection hidden="1"/>
    </xf>
    <xf numFmtId="4" fontId="2" fillId="2" borderId="33" xfId="0" applyNumberFormat="1" applyFont="1" applyFill="1" applyBorder="1" applyProtection="1"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10" borderId="19" xfId="0" applyNumberFormat="1" applyFont="1" applyFill="1" applyBorder="1" applyAlignment="1" applyProtection="1">
      <alignment horizontal="right"/>
      <protection locked="0" hidden="1"/>
    </xf>
    <xf numFmtId="2" fontId="8" fillId="6" borderId="11" xfId="0" applyNumberFormat="1" applyFont="1" applyFill="1" applyBorder="1" applyAlignment="1" applyProtection="1">
      <alignment horizontal="right"/>
      <protection hidden="1"/>
    </xf>
    <xf numFmtId="2" fontId="11" fillId="6" borderId="11" xfId="0" applyNumberFormat="1" applyFont="1" applyFill="1" applyBorder="1"/>
    <xf numFmtId="167" fontId="2" fillId="6" borderId="11" xfId="0" applyNumberFormat="1" applyFont="1" applyFill="1" applyBorder="1" applyProtection="1">
      <protection hidden="1"/>
    </xf>
    <xf numFmtId="167" fontId="2" fillId="2" borderId="11" xfId="0" applyNumberFormat="1" applyFont="1" applyFill="1" applyBorder="1" applyProtection="1">
      <protection hidden="1"/>
    </xf>
    <xf numFmtId="167" fontId="0" fillId="0" borderId="11" xfId="0" applyNumberFormat="1" applyBorder="1" applyProtection="1">
      <protection hidden="1"/>
    </xf>
    <xf numFmtId="2" fontId="2" fillId="2" borderId="11" xfId="0" applyNumberFormat="1" applyFont="1" applyFill="1" applyBorder="1" applyProtection="1">
      <protection hidden="1"/>
    </xf>
    <xf numFmtId="165" fontId="2" fillId="2" borderId="11" xfId="0" applyNumberFormat="1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right"/>
      <protection hidden="1"/>
    </xf>
    <xf numFmtId="164" fontId="2" fillId="2" borderId="28" xfId="0" applyNumberFormat="1" applyFont="1" applyFill="1" applyBorder="1" applyProtection="1">
      <protection hidden="1"/>
    </xf>
    <xf numFmtId="0" fontId="19" fillId="2" borderId="35" xfId="0" applyFont="1" applyFill="1" applyBorder="1" applyAlignment="1" applyProtection="1">
      <alignment vertical="center"/>
      <protection hidden="1"/>
    </xf>
    <xf numFmtId="4" fontId="2" fillId="2" borderId="36" xfId="0" applyNumberFormat="1" applyFont="1" applyFill="1" applyBorder="1" applyProtection="1">
      <protection hidden="1"/>
    </xf>
    <xf numFmtId="4" fontId="3" fillId="2" borderId="36" xfId="0" applyNumberFormat="1" applyFont="1" applyFill="1" applyBorder="1" applyProtection="1">
      <protection hidden="1"/>
    </xf>
    <xf numFmtId="4" fontId="1" fillId="2" borderId="37" xfId="0" applyNumberFormat="1" applyFont="1" applyFill="1" applyBorder="1" applyProtection="1">
      <protection hidden="1"/>
    </xf>
    <xf numFmtId="0" fontId="24" fillId="2" borderId="0" xfId="0" applyFont="1" applyFill="1" applyProtection="1">
      <protection hidden="1"/>
    </xf>
    <xf numFmtId="0" fontId="2" fillId="2" borderId="26" xfId="0" applyFont="1" applyFill="1" applyBorder="1" applyProtection="1">
      <protection hidden="1"/>
    </xf>
    <xf numFmtId="3" fontId="2" fillId="2" borderId="29" xfId="0" applyNumberFormat="1" applyFont="1" applyFill="1" applyBorder="1" applyProtection="1">
      <protection hidden="1"/>
    </xf>
    <xf numFmtId="3" fontId="2" fillId="2" borderId="15" xfId="0" applyNumberFormat="1" applyFont="1" applyFill="1" applyBorder="1" applyProtection="1">
      <protection hidden="1"/>
    </xf>
    <xf numFmtId="3" fontId="2" fillId="2" borderId="34" xfId="0" applyNumberFormat="1" applyFont="1" applyFill="1" applyBorder="1" applyProtection="1">
      <protection hidden="1"/>
    </xf>
    <xf numFmtId="3" fontId="2" fillId="2" borderId="9" xfId="0" applyNumberFormat="1" applyFont="1" applyFill="1" applyBorder="1" applyProtection="1">
      <protection hidden="1"/>
    </xf>
    <xf numFmtId="3" fontId="2" fillId="2" borderId="16" xfId="0" applyNumberFormat="1" applyFont="1" applyFill="1" applyBorder="1" applyProtection="1">
      <protection hidden="1"/>
    </xf>
    <xf numFmtId="3" fontId="2" fillId="2" borderId="21" xfId="0" applyNumberFormat="1" applyFont="1" applyFill="1" applyBorder="1" applyProtection="1">
      <protection hidden="1"/>
    </xf>
    <xf numFmtId="3" fontId="2" fillId="2" borderId="17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16" fillId="2" borderId="26" xfId="0" applyFont="1" applyFill="1" applyBorder="1" applyProtection="1">
      <protection hidden="1"/>
    </xf>
    <xf numFmtId="3" fontId="16" fillId="2" borderId="29" xfId="0" applyNumberFormat="1" applyFont="1" applyFill="1" applyBorder="1" applyProtection="1">
      <protection hidden="1"/>
    </xf>
    <xf numFmtId="0" fontId="22" fillId="2" borderId="25" xfId="0" applyFont="1" applyFill="1" applyBorder="1" applyAlignment="1" applyProtection="1">
      <alignment horizontal="right"/>
      <protection hidden="1"/>
    </xf>
    <xf numFmtId="4" fontId="22" fillId="2" borderId="25" xfId="0" applyNumberFormat="1" applyFont="1" applyFill="1" applyBorder="1" applyProtection="1">
      <protection hidden="1"/>
    </xf>
    <xf numFmtId="164" fontId="22" fillId="2" borderId="28" xfId="0" applyNumberFormat="1" applyFont="1" applyFill="1" applyBorder="1" applyProtection="1">
      <protection hidden="1"/>
    </xf>
    <xf numFmtId="0" fontId="22" fillId="2" borderId="28" xfId="0" applyFont="1" applyFill="1" applyBorder="1" applyProtection="1">
      <protection hidden="1"/>
    </xf>
    <xf numFmtId="4" fontId="25" fillId="2" borderId="31" xfId="0" applyNumberFormat="1" applyFont="1" applyFill="1" applyBorder="1" applyAlignment="1" applyProtection="1">
      <alignment vertical="center"/>
      <protection hidden="1"/>
    </xf>
    <xf numFmtId="4" fontId="26" fillId="2" borderId="25" xfId="0" applyNumberFormat="1" applyFont="1" applyFill="1" applyBorder="1" applyAlignment="1" applyProtection="1">
      <alignment vertical="center"/>
      <protection hidden="1"/>
    </xf>
    <xf numFmtId="4" fontId="25" fillId="2" borderId="33" xfId="0" applyNumberFormat="1" applyFont="1" applyFill="1" applyBorder="1" applyProtection="1">
      <protection hidden="1"/>
    </xf>
    <xf numFmtId="4" fontId="26" fillId="2" borderId="28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Protection="1">
      <protection hidden="1"/>
    </xf>
    <xf numFmtId="0" fontId="21" fillId="0" borderId="0" xfId="0" applyFont="1" applyBorder="1"/>
    <xf numFmtId="0" fontId="0" fillId="0" borderId="0" xfId="0" applyBorder="1"/>
    <xf numFmtId="3" fontId="2" fillId="2" borderId="14" xfId="0" applyNumberFormat="1" applyFont="1" applyFill="1" applyBorder="1" applyProtection="1">
      <protection hidden="1"/>
    </xf>
    <xf numFmtId="3" fontId="2" fillId="2" borderId="20" xfId="0" applyNumberFormat="1" applyFont="1" applyFill="1" applyBorder="1" applyProtection="1">
      <protection hidden="1"/>
    </xf>
    <xf numFmtId="3" fontId="27" fillId="2" borderId="2" xfId="0" applyNumberFormat="1" applyFont="1" applyFill="1" applyBorder="1" applyAlignment="1" applyProtection="1">
      <alignment horizontal="left"/>
      <protection hidden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right" wrapText="1"/>
    </xf>
    <xf numFmtId="0" fontId="24" fillId="0" borderId="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0" fillId="0" borderId="4" xfId="0" applyBorder="1" applyAlignment="1"/>
    <xf numFmtId="0" fontId="0" fillId="0" borderId="5" xfId="0" applyBorder="1" applyAlignme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Hyperlink" xfId="1" xr:uid="{00000000-0005-0000-0000-000000000000}"/>
    <cellStyle name="Standard" xfId="0" builtinId="0"/>
    <cellStyle name="Umrechg_in_Min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4"/>
  <sheetViews>
    <sheetView workbookViewId="0">
      <selection activeCell="E31" sqref="E31"/>
    </sheetView>
  </sheetViews>
  <sheetFormatPr baseColWidth="10" defaultRowHeight="12.75" x14ac:dyDescent="0.2"/>
  <cols>
    <col min="1" max="1" width="1.28515625" customWidth="1"/>
    <col min="2" max="2" width="10.140625" customWidth="1"/>
    <col min="3" max="3" width="12.85546875" customWidth="1"/>
    <col min="4" max="4" width="9.28515625" customWidth="1"/>
    <col min="5" max="5" width="11.140625" customWidth="1"/>
    <col min="6" max="6" width="12.85546875" customWidth="1"/>
    <col min="7" max="7" width="9.28515625" customWidth="1"/>
    <col min="8" max="8" width="11.140625" customWidth="1"/>
    <col min="9" max="9" width="1.42578125" customWidth="1"/>
  </cols>
  <sheetData>
    <row r="1" spans="1:9" ht="5.25" customHeight="1" x14ac:dyDescent="0.2">
      <c r="A1" s="178"/>
      <c r="B1" s="179"/>
      <c r="C1" s="179"/>
      <c r="D1" s="179"/>
      <c r="E1" s="179"/>
      <c r="F1" s="179"/>
      <c r="G1" s="179"/>
      <c r="H1" s="179"/>
      <c r="I1" s="158"/>
    </row>
    <row r="2" spans="1:9" x14ac:dyDescent="0.2">
      <c r="A2" s="159"/>
      <c r="B2" s="180" t="s">
        <v>101</v>
      </c>
      <c r="C2" s="175"/>
      <c r="D2" s="175"/>
      <c r="E2" s="60"/>
      <c r="F2" s="19"/>
      <c r="G2" s="19"/>
      <c r="H2" s="19"/>
      <c r="I2" s="160"/>
    </row>
    <row r="3" spans="1:9" ht="5.25" customHeight="1" x14ac:dyDescent="0.2">
      <c r="A3" s="159"/>
      <c r="B3" s="19"/>
      <c r="C3" s="19"/>
      <c r="D3" s="19"/>
      <c r="E3" s="19"/>
      <c r="F3" s="19"/>
      <c r="G3" s="19"/>
      <c r="H3" s="19"/>
      <c r="I3" s="160"/>
    </row>
    <row r="4" spans="1:9" ht="23.25" x14ac:dyDescent="0.35">
      <c r="A4" s="159"/>
      <c r="B4" s="176" t="s">
        <v>73</v>
      </c>
      <c r="C4" s="177"/>
      <c r="D4" s="177"/>
      <c r="E4" s="177"/>
      <c r="F4" s="177"/>
      <c r="G4" s="177"/>
      <c r="H4" s="19"/>
      <c r="I4" s="160"/>
    </row>
    <row r="5" spans="1:9" x14ac:dyDescent="0.2">
      <c r="A5" s="159"/>
      <c r="B5" s="19"/>
      <c r="C5" s="19"/>
      <c r="D5" s="19"/>
      <c r="E5" s="19"/>
      <c r="F5" s="19"/>
      <c r="G5" s="19"/>
      <c r="H5" s="19"/>
      <c r="I5" s="160"/>
    </row>
    <row r="6" spans="1:9" x14ac:dyDescent="0.2">
      <c r="A6" s="159"/>
      <c r="B6" s="184" t="s">
        <v>87</v>
      </c>
      <c r="C6" s="185"/>
      <c r="D6" s="185"/>
      <c r="E6" s="186"/>
      <c r="F6" s="128"/>
      <c r="G6" s="19" t="s">
        <v>72</v>
      </c>
      <c r="H6" s="19"/>
      <c r="I6" s="160"/>
    </row>
    <row r="7" spans="1:9" x14ac:dyDescent="0.2">
      <c r="A7" s="159"/>
      <c r="B7" s="184" t="s">
        <v>88</v>
      </c>
      <c r="C7" s="185"/>
      <c r="D7" s="185"/>
      <c r="E7" s="186"/>
      <c r="F7" s="128"/>
      <c r="G7" s="19" t="s">
        <v>72</v>
      </c>
      <c r="H7" s="19"/>
      <c r="I7" s="160"/>
    </row>
    <row r="8" spans="1:9" x14ac:dyDescent="0.2">
      <c r="A8" s="159"/>
      <c r="B8" s="19"/>
      <c r="C8" s="19"/>
      <c r="D8" s="19"/>
      <c r="E8" s="19"/>
      <c r="F8" s="19"/>
      <c r="G8" s="19"/>
      <c r="H8" s="19"/>
      <c r="I8" s="160"/>
    </row>
    <row r="9" spans="1:9" x14ac:dyDescent="0.2">
      <c r="A9" s="159"/>
      <c r="B9" s="19"/>
      <c r="C9" s="187" t="s">
        <v>86</v>
      </c>
      <c r="D9" s="188"/>
      <c r="E9" s="186"/>
      <c r="F9" s="187" t="s">
        <v>74</v>
      </c>
      <c r="G9" s="188"/>
      <c r="H9" s="186"/>
      <c r="I9" s="160"/>
    </row>
    <row r="10" spans="1:9" ht="21.75" x14ac:dyDescent="0.2">
      <c r="A10" s="159"/>
      <c r="B10" s="19"/>
      <c r="C10" s="181" t="s">
        <v>102</v>
      </c>
      <c r="D10" s="183" t="s">
        <v>103</v>
      </c>
      <c r="E10" s="182" t="s">
        <v>104</v>
      </c>
      <c r="F10" s="181" t="s">
        <v>102</v>
      </c>
      <c r="G10" s="183" t="s">
        <v>103</v>
      </c>
      <c r="H10" s="181" t="s">
        <v>104</v>
      </c>
      <c r="I10" s="160"/>
    </row>
    <row r="11" spans="1:9" x14ac:dyDescent="0.2">
      <c r="A11" s="159"/>
      <c r="B11" s="127" t="s">
        <v>75</v>
      </c>
      <c r="C11" s="129">
        <f>F6</f>
        <v>0</v>
      </c>
      <c r="D11" s="129">
        <f>C11-E11</f>
        <v>0</v>
      </c>
      <c r="E11" s="129">
        <f>Jan!$N$9</f>
        <v>0</v>
      </c>
      <c r="F11" s="129">
        <f>F7</f>
        <v>0</v>
      </c>
      <c r="G11" s="129">
        <f>F11-H11</f>
        <v>0</v>
      </c>
      <c r="H11" s="129">
        <f>Jan!$N$10</f>
        <v>0</v>
      </c>
      <c r="I11" s="160"/>
    </row>
    <row r="12" spans="1:9" x14ac:dyDescent="0.2">
      <c r="A12" s="159"/>
      <c r="B12" s="127" t="s">
        <v>76</v>
      </c>
      <c r="C12" s="164">
        <f>E11</f>
        <v>0</v>
      </c>
      <c r="D12" s="129">
        <f t="shared" ref="D12:D22" si="0">C12-E12</f>
        <v>0</v>
      </c>
      <c r="E12" s="129">
        <f>Feb!$N$9</f>
        <v>0</v>
      </c>
      <c r="F12" s="164">
        <f>H11</f>
        <v>0</v>
      </c>
      <c r="G12" s="129">
        <f t="shared" ref="G12:G22" si="1">F12-H12</f>
        <v>0</v>
      </c>
      <c r="H12" s="129">
        <f>Feb!$N$10</f>
        <v>0</v>
      </c>
      <c r="I12" s="160"/>
    </row>
    <row r="13" spans="1:9" x14ac:dyDescent="0.2">
      <c r="A13" s="159"/>
      <c r="B13" s="127" t="s">
        <v>77</v>
      </c>
      <c r="C13" s="164">
        <f>E12</f>
        <v>0</v>
      </c>
      <c r="D13" s="129">
        <f t="shared" si="0"/>
        <v>0</v>
      </c>
      <c r="E13" s="129">
        <f>Mrz!$N$9</f>
        <v>0</v>
      </c>
      <c r="F13" s="164">
        <f t="shared" ref="F13:F22" si="2">H12</f>
        <v>0</v>
      </c>
      <c r="G13" s="129">
        <f t="shared" si="1"/>
        <v>0</v>
      </c>
      <c r="H13" s="129">
        <f>Mrz!$N$10</f>
        <v>0</v>
      </c>
      <c r="I13" s="160"/>
    </row>
    <row r="14" spans="1:9" x14ac:dyDescent="0.2">
      <c r="A14" s="159"/>
      <c r="B14" s="127" t="s">
        <v>78</v>
      </c>
      <c r="C14" s="164">
        <f t="shared" ref="C14:C22" si="3">E13</f>
        <v>0</v>
      </c>
      <c r="D14" s="129">
        <f t="shared" si="0"/>
        <v>0</v>
      </c>
      <c r="E14" s="129">
        <f>Apr!$N$9</f>
        <v>0</v>
      </c>
      <c r="F14" s="164">
        <f t="shared" si="2"/>
        <v>0</v>
      </c>
      <c r="G14" s="129">
        <f t="shared" si="1"/>
        <v>0</v>
      </c>
      <c r="H14" s="129">
        <f>Apr!$N$10</f>
        <v>0</v>
      </c>
      <c r="I14" s="160"/>
    </row>
    <row r="15" spans="1:9" x14ac:dyDescent="0.2">
      <c r="A15" s="159"/>
      <c r="B15" s="127" t="s">
        <v>63</v>
      </c>
      <c r="C15" s="164">
        <f t="shared" si="3"/>
        <v>0</v>
      </c>
      <c r="D15" s="129">
        <f t="shared" si="0"/>
        <v>0</v>
      </c>
      <c r="E15" s="129">
        <f>Mai!$N$9</f>
        <v>0</v>
      </c>
      <c r="F15" s="164">
        <f t="shared" si="2"/>
        <v>0</v>
      </c>
      <c r="G15" s="129">
        <f t="shared" si="1"/>
        <v>0</v>
      </c>
      <c r="H15" s="129">
        <f>Mai!$N$10</f>
        <v>0</v>
      </c>
      <c r="I15" s="160"/>
    </row>
    <row r="16" spans="1:9" x14ac:dyDescent="0.2">
      <c r="A16" s="159"/>
      <c r="B16" s="127" t="s">
        <v>79</v>
      </c>
      <c r="C16" s="164">
        <f t="shared" si="3"/>
        <v>0</v>
      </c>
      <c r="D16" s="129">
        <f t="shared" si="0"/>
        <v>0</v>
      </c>
      <c r="E16" s="129">
        <f>Juni!$N$9</f>
        <v>0</v>
      </c>
      <c r="F16" s="164">
        <f t="shared" si="2"/>
        <v>0</v>
      </c>
      <c r="G16" s="129">
        <f t="shared" si="1"/>
        <v>0</v>
      </c>
      <c r="H16" s="129">
        <f>Juni!$N$10</f>
        <v>0</v>
      </c>
      <c r="I16" s="160"/>
    </row>
    <row r="17" spans="1:9" x14ac:dyDescent="0.2">
      <c r="A17" s="159"/>
      <c r="B17" s="127" t="s">
        <v>80</v>
      </c>
      <c r="C17" s="164">
        <f t="shared" si="3"/>
        <v>0</v>
      </c>
      <c r="D17" s="129">
        <f t="shared" si="0"/>
        <v>0</v>
      </c>
      <c r="E17" s="129">
        <f>Juli!$N$9</f>
        <v>0</v>
      </c>
      <c r="F17" s="164">
        <f t="shared" si="2"/>
        <v>0</v>
      </c>
      <c r="G17" s="129">
        <f t="shared" si="1"/>
        <v>0</v>
      </c>
      <c r="H17" s="129">
        <f>Juli!$N$10</f>
        <v>0</v>
      </c>
      <c r="I17" s="160"/>
    </row>
    <row r="18" spans="1:9" x14ac:dyDescent="0.2">
      <c r="A18" s="159"/>
      <c r="B18" s="127" t="s">
        <v>81</v>
      </c>
      <c r="C18" s="164">
        <f t="shared" si="3"/>
        <v>0</v>
      </c>
      <c r="D18" s="129">
        <f t="shared" si="0"/>
        <v>0</v>
      </c>
      <c r="E18" s="129">
        <f>Aug!$N$9</f>
        <v>0</v>
      </c>
      <c r="F18" s="164">
        <f t="shared" si="2"/>
        <v>0</v>
      </c>
      <c r="G18" s="129">
        <f t="shared" si="1"/>
        <v>0</v>
      </c>
      <c r="H18" s="129">
        <f>Aug!$N$10</f>
        <v>0</v>
      </c>
      <c r="I18" s="160"/>
    </row>
    <row r="19" spans="1:9" x14ac:dyDescent="0.2">
      <c r="A19" s="159"/>
      <c r="B19" s="127" t="s">
        <v>82</v>
      </c>
      <c r="C19" s="164">
        <f t="shared" si="3"/>
        <v>0</v>
      </c>
      <c r="D19" s="129">
        <f t="shared" si="0"/>
        <v>0</v>
      </c>
      <c r="E19" s="129">
        <f>Sep!$N$9</f>
        <v>0</v>
      </c>
      <c r="F19" s="164">
        <f t="shared" si="2"/>
        <v>0</v>
      </c>
      <c r="G19" s="129">
        <f t="shared" si="1"/>
        <v>0</v>
      </c>
      <c r="H19" s="129">
        <f>Sep!$N$10</f>
        <v>0</v>
      </c>
      <c r="I19" s="160"/>
    </row>
    <row r="20" spans="1:9" x14ac:dyDescent="0.2">
      <c r="A20" s="159"/>
      <c r="B20" s="127" t="s">
        <v>83</v>
      </c>
      <c r="C20" s="164">
        <f t="shared" si="3"/>
        <v>0</v>
      </c>
      <c r="D20" s="129">
        <f t="shared" si="0"/>
        <v>0</v>
      </c>
      <c r="E20" s="129">
        <f>Okt!$N$9</f>
        <v>0</v>
      </c>
      <c r="F20" s="164">
        <f t="shared" si="2"/>
        <v>0</v>
      </c>
      <c r="G20" s="129">
        <f t="shared" si="1"/>
        <v>0</v>
      </c>
      <c r="H20" s="129">
        <f>Okt!$N$10</f>
        <v>0</v>
      </c>
      <c r="I20" s="160"/>
    </row>
    <row r="21" spans="1:9" x14ac:dyDescent="0.2">
      <c r="A21" s="159"/>
      <c r="B21" s="127" t="s">
        <v>84</v>
      </c>
      <c r="C21" s="164">
        <f t="shared" si="3"/>
        <v>0</v>
      </c>
      <c r="D21" s="129">
        <f t="shared" si="0"/>
        <v>0</v>
      </c>
      <c r="E21" s="129">
        <f>Nov!$N$9</f>
        <v>0</v>
      </c>
      <c r="F21" s="164">
        <f t="shared" si="2"/>
        <v>0</v>
      </c>
      <c r="G21" s="129">
        <f t="shared" si="1"/>
        <v>0</v>
      </c>
      <c r="H21" s="129">
        <f>Nov!$N$10</f>
        <v>0</v>
      </c>
      <c r="I21" s="160"/>
    </row>
    <row r="22" spans="1:9" x14ac:dyDescent="0.2">
      <c r="A22" s="159"/>
      <c r="B22" s="127" t="s">
        <v>85</v>
      </c>
      <c r="C22" s="164">
        <f t="shared" si="3"/>
        <v>0</v>
      </c>
      <c r="D22" s="129">
        <f t="shared" si="0"/>
        <v>0</v>
      </c>
      <c r="E22" s="129">
        <f>Dez!$N$9</f>
        <v>0</v>
      </c>
      <c r="F22" s="164">
        <f t="shared" si="2"/>
        <v>0</v>
      </c>
      <c r="G22" s="129">
        <f t="shared" si="1"/>
        <v>0</v>
      </c>
      <c r="H22" s="129">
        <f>Dez!$N$10</f>
        <v>0</v>
      </c>
      <c r="I22" s="160"/>
    </row>
    <row r="23" spans="1:9" ht="13.5" customHeight="1" thickBot="1" x14ac:dyDescent="0.25">
      <c r="A23" s="159"/>
      <c r="B23" s="19"/>
      <c r="C23" s="19"/>
      <c r="D23" s="19"/>
      <c r="E23" s="19"/>
      <c r="F23" s="19"/>
      <c r="G23" s="19"/>
      <c r="H23" s="19"/>
      <c r="I23" s="160"/>
    </row>
    <row r="24" spans="1:9" ht="13.5" thickTop="1" x14ac:dyDescent="0.2">
      <c r="A24" s="159"/>
      <c r="B24" s="117" t="s">
        <v>90</v>
      </c>
      <c r="C24" s="134" t="s">
        <v>94</v>
      </c>
      <c r="D24" s="134"/>
      <c r="E24" s="149"/>
      <c r="F24" s="104"/>
      <c r="G24" s="134"/>
      <c r="H24" s="156"/>
      <c r="I24" s="160"/>
    </row>
    <row r="25" spans="1:9" ht="13.5" thickBot="1" x14ac:dyDescent="0.25">
      <c r="A25" s="159"/>
      <c r="B25" s="137"/>
      <c r="C25" s="138" t="s">
        <v>95</v>
      </c>
      <c r="D25" s="138"/>
      <c r="E25" s="150"/>
      <c r="F25" s="109"/>
      <c r="G25" s="138"/>
      <c r="H25" s="157"/>
      <c r="I25" s="160"/>
    </row>
    <row r="26" spans="1:9" ht="14.25" thickTop="1" thickBot="1" x14ac:dyDescent="0.25">
      <c r="A26" s="159"/>
      <c r="B26" s="19"/>
      <c r="C26" s="19"/>
      <c r="D26" s="19"/>
      <c r="E26" s="19"/>
      <c r="F26" s="19"/>
      <c r="G26" s="19"/>
      <c r="H26" s="19"/>
      <c r="I26" s="160"/>
    </row>
    <row r="27" spans="1:9" ht="13.5" thickTop="1" x14ac:dyDescent="0.2">
      <c r="A27" s="159"/>
      <c r="B27" s="171" t="s">
        <v>100</v>
      </c>
      <c r="C27" s="172" t="s">
        <v>106</v>
      </c>
      <c r="D27" s="172"/>
      <c r="E27" s="167"/>
      <c r="F27" s="168"/>
      <c r="G27" s="172"/>
      <c r="H27" s="165"/>
      <c r="I27" s="160"/>
    </row>
    <row r="28" spans="1:9" ht="14.25" thickBot="1" x14ac:dyDescent="0.3">
      <c r="A28" s="159"/>
      <c r="B28" s="173"/>
      <c r="C28" s="174" t="s">
        <v>105</v>
      </c>
      <c r="D28" s="174"/>
      <c r="E28" s="169"/>
      <c r="F28" s="170"/>
      <c r="G28" s="174"/>
      <c r="H28" s="166"/>
      <c r="I28" s="160"/>
    </row>
    <row r="29" spans="1:9" ht="13.5" thickTop="1" x14ac:dyDescent="0.2">
      <c r="A29" s="159"/>
      <c r="B29" s="19"/>
      <c r="C29" s="19"/>
      <c r="D29" s="19"/>
      <c r="E29" s="19"/>
      <c r="F29" s="19"/>
      <c r="G29" s="19"/>
      <c r="H29" s="19"/>
      <c r="I29" s="160"/>
    </row>
    <row r="30" spans="1:9" x14ac:dyDescent="0.2">
      <c r="A30" s="159"/>
      <c r="B30" s="19"/>
      <c r="C30" s="19"/>
      <c r="D30" s="19"/>
      <c r="E30" s="19"/>
      <c r="F30" s="19"/>
      <c r="G30" s="19"/>
      <c r="H30" s="19"/>
      <c r="I30" s="160"/>
    </row>
    <row r="31" spans="1:9" x14ac:dyDescent="0.2">
      <c r="A31" s="159"/>
      <c r="B31" s="177"/>
      <c r="C31" s="19"/>
      <c r="D31" s="19"/>
      <c r="E31" s="19"/>
      <c r="F31" s="19"/>
      <c r="G31" s="19"/>
      <c r="H31" s="19"/>
      <c r="I31" s="160"/>
    </row>
    <row r="32" spans="1:9" x14ac:dyDescent="0.2">
      <c r="A32" s="159"/>
      <c r="B32" s="131" t="s">
        <v>89</v>
      </c>
      <c r="C32" s="158"/>
      <c r="D32" s="19"/>
      <c r="E32" s="19"/>
      <c r="F32" s="19"/>
      <c r="G32" s="19"/>
      <c r="H32" s="19"/>
      <c r="I32" s="160"/>
    </row>
    <row r="33" spans="1:9" x14ac:dyDescent="0.2">
      <c r="A33" s="159"/>
      <c r="B33" s="97"/>
      <c r="C33" s="163"/>
      <c r="D33" s="19"/>
      <c r="E33" s="19"/>
      <c r="F33" s="19"/>
      <c r="G33" s="19"/>
      <c r="H33" s="19"/>
      <c r="I33" s="160"/>
    </row>
    <row r="34" spans="1:9" x14ac:dyDescent="0.2">
      <c r="A34" s="161"/>
      <c r="B34" s="162"/>
      <c r="C34" s="162"/>
      <c r="D34" s="162"/>
      <c r="E34" s="162"/>
      <c r="F34" s="162"/>
      <c r="G34" s="162"/>
      <c r="H34" s="162"/>
      <c r="I34" s="163"/>
    </row>
  </sheetData>
  <mergeCells count="4">
    <mergeCell ref="B6:E6"/>
    <mergeCell ref="B7:E7"/>
    <mergeCell ref="C9:E9"/>
    <mergeCell ref="F9:H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Aug!I1</f>
        <v>8</v>
      </c>
      <c r="J1" s="19"/>
      <c r="K1" s="36" t="s">
        <v>99</v>
      </c>
      <c r="L1" s="77">
        <f>Aug!L1</f>
        <v>7</v>
      </c>
      <c r="M1" s="77">
        <f>Aug!M1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Aug!B2</f>
        <v>Rechenzentrum</v>
      </c>
      <c r="C2" s="42"/>
      <c r="D2" s="43"/>
      <c r="E2" s="3"/>
      <c r="F2" s="3"/>
      <c r="H2" s="5" t="s">
        <v>5</v>
      </c>
      <c r="I2" s="76">
        <f>Aug!I2</f>
        <v>10</v>
      </c>
      <c r="J2" s="3"/>
      <c r="K2" s="49" t="s">
        <v>6</v>
      </c>
      <c r="L2" s="82">
        <f>Aug!L2</f>
        <v>0.3</v>
      </c>
      <c r="N2" s="11"/>
      <c r="O2" s="51" t="s">
        <v>7</v>
      </c>
      <c r="P2" s="62">
        <f>Aug!P6</f>
        <v>-632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Aug!B3</f>
        <v>Heinz Mustermann</v>
      </c>
      <c r="C3" s="42"/>
      <c r="D3" s="44"/>
      <c r="E3" s="3"/>
      <c r="F3" s="3"/>
      <c r="H3" s="5" t="s">
        <v>10</v>
      </c>
      <c r="I3" s="141">
        <f>Aug!I3</f>
        <v>40</v>
      </c>
      <c r="J3" s="4"/>
      <c r="K3" s="49" t="s">
        <v>11</v>
      </c>
      <c r="L3" s="82">
        <f>Aug!L3</f>
        <v>0.45</v>
      </c>
      <c r="N3" s="11"/>
      <c r="O3" s="58" t="s">
        <v>12</v>
      </c>
      <c r="P3" s="14">
        <f>SIGN(L9)*(DAY(L10)*24+HOUR(L10)+MINUTE(L10)/100)</f>
        <v>-632</v>
      </c>
    </row>
    <row r="4" spans="1:17" ht="15.95" customHeight="1" thickTop="1" thickBot="1" x14ac:dyDescent="0.25">
      <c r="A4" t="s">
        <v>13</v>
      </c>
      <c r="B4" s="61" t="s">
        <v>67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168</v>
      </c>
    </row>
    <row r="5" spans="1:17" ht="15.75" customHeight="1" thickBot="1" x14ac:dyDescent="0.25">
      <c r="A5" s="8" t="s">
        <v>17</v>
      </c>
      <c r="B5" s="59">
        <f>Aug!B5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DATE(B5,9,1)</f>
        <v>43709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8">
        <f>ABS(P2)</f>
        <v>632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-26.333333333333332</v>
      </c>
      <c r="M9" s="124">
        <f>'U+AT'!C19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-33.333333333333321</v>
      </c>
      <c r="Q9" s="56">
        <f>ABS(P2)</f>
        <v>632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-26.333333333333332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26.333333333333332</v>
      </c>
      <c r="M10" s="124">
        <f>'U+AT'!F19</f>
        <v>0</v>
      </c>
      <c r="N10" s="126">
        <f>Q54</f>
        <v>0</v>
      </c>
      <c r="O10" s="125">
        <f>ABS(P10)</f>
        <v>33.333333333333321</v>
      </c>
      <c r="P10" s="1">
        <f>IF(P9&gt;O9,O9,P9)</f>
        <v>-33.333333333333321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43709</v>
      </c>
      <c r="C11" s="22">
        <f t="shared" si="0"/>
        <v>43710</v>
      </c>
      <c r="D11" s="22">
        <f t="shared" si="0"/>
        <v>43711</v>
      </c>
      <c r="E11" s="22">
        <f t="shared" si="0"/>
        <v>43712</v>
      </c>
      <c r="F11" s="22">
        <f t="shared" si="0"/>
        <v>43713</v>
      </c>
      <c r="G11" s="22">
        <f t="shared" si="0"/>
        <v>43714</v>
      </c>
      <c r="H11" s="22">
        <f t="shared" si="0"/>
        <v>43715</v>
      </c>
      <c r="I11" s="22">
        <f t="shared" si="0"/>
        <v>43716</v>
      </c>
      <c r="J11" s="22">
        <f t="shared" si="0"/>
        <v>43717</v>
      </c>
      <c r="K11" s="22">
        <f t="shared" si="0"/>
        <v>43718</v>
      </c>
      <c r="L11" s="22">
        <f t="shared" si="0"/>
        <v>43719</v>
      </c>
      <c r="M11" s="22">
        <f t="shared" si="0"/>
        <v>43720</v>
      </c>
      <c r="N11" s="22">
        <f t="shared" si="0"/>
        <v>43721</v>
      </c>
      <c r="O11" s="22">
        <f t="shared" si="0"/>
        <v>43722</v>
      </c>
      <c r="P11" s="22">
        <f t="shared" si="0"/>
        <v>43723</v>
      </c>
      <c r="Q11" s="3"/>
    </row>
    <row r="12" spans="1:17" ht="15.95" customHeight="1" thickBot="1" x14ac:dyDescent="0.25">
      <c r="A12" s="7" t="s">
        <v>20</v>
      </c>
      <c r="B12" s="53">
        <f>B11</f>
        <v>43709</v>
      </c>
      <c r="C12" s="53">
        <f t="shared" ref="C12:P12" si="1">C11</f>
        <v>43710</v>
      </c>
      <c r="D12" s="53">
        <f t="shared" si="1"/>
        <v>43711</v>
      </c>
      <c r="E12" s="53">
        <f t="shared" si="1"/>
        <v>43712</v>
      </c>
      <c r="F12" s="53">
        <f t="shared" si="1"/>
        <v>43713</v>
      </c>
      <c r="G12" s="53">
        <f t="shared" si="1"/>
        <v>43714</v>
      </c>
      <c r="H12" s="53">
        <f t="shared" si="1"/>
        <v>43715</v>
      </c>
      <c r="I12" s="53">
        <f t="shared" si="1"/>
        <v>43716</v>
      </c>
      <c r="J12" s="53">
        <f t="shared" si="1"/>
        <v>43717</v>
      </c>
      <c r="K12" s="53">
        <f t="shared" si="1"/>
        <v>43718</v>
      </c>
      <c r="L12" s="53">
        <f t="shared" si="1"/>
        <v>43719</v>
      </c>
      <c r="M12" s="53">
        <f t="shared" si="1"/>
        <v>43720</v>
      </c>
      <c r="N12" s="53">
        <f t="shared" si="1"/>
        <v>43721</v>
      </c>
      <c r="O12" s="53">
        <f t="shared" si="1"/>
        <v>43722</v>
      </c>
      <c r="P12" s="53">
        <f t="shared" si="1"/>
        <v>43723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8</v>
      </c>
      <c r="D19" s="24">
        <f t="shared" si="3"/>
        <v>8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0</v>
      </c>
      <c r="I19" s="24">
        <f t="shared" si="3"/>
        <v>0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</v>
      </c>
      <c r="I29" s="26">
        <f t="shared" si="13"/>
        <v>0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0.33333333333333331</v>
      </c>
      <c r="D30" s="28">
        <f t="shared" ref="D30:P30" si="14">C30+D29</f>
        <v>0.66666666666666663</v>
      </c>
      <c r="E30" s="28">
        <f t="shared" si="14"/>
        <v>1</v>
      </c>
      <c r="F30" s="28">
        <f t="shared" si="14"/>
        <v>1.3333333333333333</v>
      </c>
      <c r="G30" s="28">
        <f t="shared" si="14"/>
        <v>1.6666666666666665</v>
      </c>
      <c r="H30" s="28">
        <f t="shared" si="14"/>
        <v>1.6666666666666665</v>
      </c>
      <c r="I30" s="28">
        <f t="shared" si="14"/>
        <v>1.6666666666666665</v>
      </c>
      <c r="J30" s="28">
        <f t="shared" si="14"/>
        <v>1.9999999999999998</v>
      </c>
      <c r="K30" s="28">
        <f t="shared" si="14"/>
        <v>2.333333333333333</v>
      </c>
      <c r="L30" s="28">
        <f t="shared" si="14"/>
        <v>2.6666666666666665</v>
      </c>
      <c r="M30" s="28">
        <f t="shared" si="14"/>
        <v>3</v>
      </c>
      <c r="N30" s="28">
        <f t="shared" si="14"/>
        <v>3.3333333333333335</v>
      </c>
      <c r="O30" s="28">
        <f t="shared" si="14"/>
        <v>3.3333333333333335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0</v>
      </c>
      <c r="I38" s="30">
        <f t="shared" si="22"/>
        <v>0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-8</v>
      </c>
      <c r="D39" s="33">
        <f t="shared" si="23"/>
        <v>-8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0</v>
      </c>
      <c r="I39" s="33">
        <f t="shared" si="23"/>
        <v>0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-26.333333333333332</v>
      </c>
      <c r="C40" s="30">
        <f t="shared" ref="C40:P40" si="24">C38+B40</f>
        <v>-26.666666666666664</v>
      </c>
      <c r="D40" s="30">
        <f t="shared" si="24"/>
        <v>-26.999999999999996</v>
      </c>
      <c r="E40" s="30">
        <f t="shared" si="24"/>
        <v>-27.333333333333329</v>
      </c>
      <c r="F40" s="30">
        <f t="shared" si="24"/>
        <v>-27.666666666666661</v>
      </c>
      <c r="G40" s="30">
        <f t="shared" si="24"/>
        <v>-27.999999999999993</v>
      </c>
      <c r="H40" s="30">
        <f t="shared" si="24"/>
        <v>-27.999999999999993</v>
      </c>
      <c r="I40" s="30">
        <f t="shared" si="24"/>
        <v>-27.999999999999993</v>
      </c>
      <c r="J40" s="30">
        <f t="shared" si="24"/>
        <v>-28.333333333333325</v>
      </c>
      <c r="K40" s="30">
        <f t="shared" si="24"/>
        <v>-28.666666666666657</v>
      </c>
      <c r="L40" s="30">
        <f t="shared" si="24"/>
        <v>-28.999999999999989</v>
      </c>
      <c r="M40" s="30">
        <f t="shared" si="24"/>
        <v>-29.333333333333321</v>
      </c>
      <c r="N40" s="30">
        <f t="shared" si="24"/>
        <v>-29.666666666666654</v>
      </c>
      <c r="O40" s="30">
        <f t="shared" si="24"/>
        <v>-29.666666666666654</v>
      </c>
      <c r="P40" s="78">
        <f t="shared" si="24"/>
        <v>-29.666666666666654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-632</v>
      </c>
      <c r="C41" s="35">
        <f t="shared" ref="C41:P41" si="25">SIGN(C40)*(DAY(ABS(C40))*24+HOUR(ABS(C40))+MINUTE(ABS(C40))/100)</f>
        <v>-640</v>
      </c>
      <c r="D41" s="35">
        <f t="shared" si="25"/>
        <v>-648</v>
      </c>
      <c r="E41" s="35">
        <f t="shared" si="25"/>
        <v>-656</v>
      </c>
      <c r="F41" s="35">
        <f t="shared" si="25"/>
        <v>-664</v>
      </c>
      <c r="G41" s="35">
        <f t="shared" si="25"/>
        <v>-672</v>
      </c>
      <c r="H41" s="35">
        <f t="shared" si="25"/>
        <v>-672</v>
      </c>
      <c r="I41" s="35">
        <f t="shared" si="25"/>
        <v>-672</v>
      </c>
      <c r="J41" s="35">
        <f t="shared" si="25"/>
        <v>-680</v>
      </c>
      <c r="K41" s="35">
        <f t="shared" si="25"/>
        <v>-688</v>
      </c>
      <c r="L41" s="35">
        <f t="shared" si="25"/>
        <v>-696</v>
      </c>
      <c r="M41" s="35">
        <f t="shared" si="25"/>
        <v>-704</v>
      </c>
      <c r="N41" s="35">
        <f t="shared" si="25"/>
        <v>-712</v>
      </c>
      <c r="O41" s="35">
        <f t="shared" si="25"/>
        <v>-712</v>
      </c>
      <c r="P41" s="35">
        <f t="shared" si="25"/>
        <v>-712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43724</v>
      </c>
      <c r="C43" s="22">
        <f t="shared" si="27"/>
        <v>43725</v>
      </c>
      <c r="D43" s="22">
        <f t="shared" si="27"/>
        <v>43726</v>
      </c>
      <c r="E43" s="22">
        <f t="shared" si="27"/>
        <v>43727</v>
      </c>
      <c r="F43" s="22">
        <f t="shared" si="27"/>
        <v>43728</v>
      </c>
      <c r="G43" s="22">
        <f t="shared" si="27"/>
        <v>43729</v>
      </c>
      <c r="H43" s="22">
        <f t="shared" si="27"/>
        <v>43730</v>
      </c>
      <c r="I43" s="22">
        <f t="shared" si="27"/>
        <v>43731</v>
      </c>
      <c r="J43" s="22">
        <f t="shared" si="27"/>
        <v>43732</v>
      </c>
      <c r="K43" s="22">
        <f t="shared" si="27"/>
        <v>43733</v>
      </c>
      <c r="L43" s="22">
        <f t="shared" si="27"/>
        <v>43734</v>
      </c>
      <c r="M43" s="22">
        <f t="shared" si="27"/>
        <v>43735</v>
      </c>
      <c r="N43" s="22">
        <f t="shared" si="27"/>
        <v>43736</v>
      </c>
      <c r="O43" s="22">
        <f>IF(MONTH($B$9+COLUMN(O45)+13)=MONTH($B$9),$B$9+COLUMN(O45)+13,"")</f>
        <v>43737</v>
      </c>
      <c r="P43" s="22">
        <f>IF(MONTH($B$9+COLUMN(P45)+13)=MONTH($B$9),$B$9+COLUMN(P45)+13,"")</f>
        <v>43738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43724</v>
      </c>
      <c r="C44" s="53">
        <f t="shared" si="28"/>
        <v>43725</v>
      </c>
      <c r="D44" s="53">
        <f t="shared" si="28"/>
        <v>43726</v>
      </c>
      <c r="E44" s="53">
        <f t="shared" si="28"/>
        <v>43727</v>
      </c>
      <c r="F44" s="53">
        <f t="shared" si="28"/>
        <v>43728</v>
      </c>
      <c r="G44" s="53">
        <f t="shared" si="28"/>
        <v>43729</v>
      </c>
      <c r="H44" s="53">
        <f t="shared" si="28"/>
        <v>43730</v>
      </c>
      <c r="I44" s="53">
        <f t="shared" si="28"/>
        <v>43731</v>
      </c>
      <c r="J44" s="53">
        <f t="shared" si="28"/>
        <v>43732</v>
      </c>
      <c r="K44" s="53">
        <f t="shared" si="28"/>
        <v>43733</v>
      </c>
      <c r="L44" s="53">
        <f t="shared" si="28"/>
        <v>43734</v>
      </c>
      <c r="M44" s="53">
        <f t="shared" si="28"/>
        <v>43735</v>
      </c>
      <c r="N44" s="53">
        <f t="shared" si="28"/>
        <v>43736</v>
      </c>
      <c r="O44" s="53">
        <f t="shared" si="28"/>
        <v>43737</v>
      </c>
      <c r="P44" s="53">
        <f t="shared" si="28"/>
        <v>43738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0</v>
      </c>
      <c r="H51" s="24">
        <f t="shared" si="30"/>
        <v>0</v>
      </c>
      <c r="I51" s="24">
        <f t="shared" si="30"/>
        <v>8</v>
      </c>
      <c r="J51" s="24">
        <f t="shared" si="30"/>
        <v>8</v>
      </c>
      <c r="K51" s="24">
        <f t="shared" si="30"/>
        <v>8</v>
      </c>
      <c r="L51" s="24">
        <f t="shared" si="30"/>
        <v>8</v>
      </c>
      <c r="M51" s="24">
        <f t="shared" si="30"/>
        <v>8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</v>
      </c>
      <c r="H61" s="26">
        <f t="shared" si="40"/>
        <v>0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</v>
      </c>
      <c r="O61" s="26">
        <f t="shared" si="40"/>
        <v>0</v>
      </c>
      <c r="P61" s="26">
        <f t="shared" si="40"/>
        <v>0.33333333333333331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4</v>
      </c>
      <c r="D62" s="28">
        <f t="shared" ref="D62:Q62" si="41">C62+D61</f>
        <v>4.333333333333333</v>
      </c>
      <c r="E62" s="28">
        <f t="shared" si="41"/>
        <v>4.6666666666666661</v>
      </c>
      <c r="F62" s="28">
        <f t="shared" si="41"/>
        <v>4.9999999999999991</v>
      </c>
      <c r="G62" s="28">
        <f t="shared" si="41"/>
        <v>4.9999999999999991</v>
      </c>
      <c r="H62" s="28">
        <f t="shared" si="41"/>
        <v>4.9999999999999991</v>
      </c>
      <c r="I62" s="28">
        <f t="shared" si="41"/>
        <v>5.3333333333333321</v>
      </c>
      <c r="J62" s="28">
        <f t="shared" si="41"/>
        <v>5.6666666666666652</v>
      </c>
      <c r="K62" s="28">
        <f t="shared" si="41"/>
        <v>5.9999999999999982</v>
      </c>
      <c r="L62" s="28">
        <f t="shared" si="41"/>
        <v>6.3333333333333313</v>
      </c>
      <c r="M62" s="28">
        <f t="shared" si="41"/>
        <v>6.6666666666666643</v>
      </c>
      <c r="N62" s="28">
        <f t="shared" si="41"/>
        <v>6.6666666666666643</v>
      </c>
      <c r="O62" s="28">
        <f t="shared" si="41"/>
        <v>6.6666666666666643</v>
      </c>
      <c r="P62" s="28">
        <f t="shared" si="41"/>
        <v>6.9999999999999973</v>
      </c>
      <c r="Q62" s="71">
        <f t="shared" si="41"/>
        <v>6.9999999999999973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0</v>
      </c>
      <c r="H70" s="30">
        <f t="shared" si="49"/>
        <v>0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0</v>
      </c>
      <c r="O70" s="30">
        <f t="shared" si="49"/>
        <v>0</v>
      </c>
      <c r="P70" s="30">
        <f t="shared" si="49"/>
        <v>-0.33333333333333331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0</v>
      </c>
      <c r="H71" s="33">
        <f t="shared" si="50"/>
        <v>0</v>
      </c>
      <c r="I71" s="33">
        <f t="shared" si="50"/>
        <v>-8</v>
      </c>
      <c r="J71" s="33">
        <f t="shared" si="50"/>
        <v>-8</v>
      </c>
      <c r="K71" s="33">
        <f t="shared" si="50"/>
        <v>-8</v>
      </c>
      <c r="L71" s="33">
        <f t="shared" si="50"/>
        <v>-8</v>
      </c>
      <c r="M71" s="33">
        <f t="shared" si="50"/>
        <v>-8</v>
      </c>
      <c r="N71" s="33">
        <f t="shared" si="50"/>
        <v>0</v>
      </c>
      <c r="O71" s="33">
        <f t="shared" si="50"/>
        <v>0</v>
      </c>
      <c r="P71" s="34">
        <f t="shared" si="50"/>
        <v>-8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-29.999999999999986</v>
      </c>
      <c r="C72" s="30">
        <f t="shared" ref="C72:Q72" si="51">C70+B72</f>
        <v>-30.333333333333318</v>
      </c>
      <c r="D72" s="30">
        <f t="shared" si="51"/>
        <v>-30.66666666666665</v>
      </c>
      <c r="E72" s="30">
        <f t="shared" si="51"/>
        <v>-30.999999999999982</v>
      </c>
      <c r="F72" s="30">
        <f t="shared" si="51"/>
        <v>-31.333333333333314</v>
      </c>
      <c r="G72" s="30">
        <f t="shared" si="51"/>
        <v>-31.333333333333314</v>
      </c>
      <c r="H72" s="30">
        <f t="shared" si="51"/>
        <v>-31.333333333333314</v>
      </c>
      <c r="I72" s="30">
        <f t="shared" si="51"/>
        <v>-31.666666666666647</v>
      </c>
      <c r="J72" s="30">
        <f t="shared" si="51"/>
        <v>-31.999999999999979</v>
      </c>
      <c r="K72" s="30">
        <f t="shared" si="51"/>
        <v>-32.333333333333314</v>
      </c>
      <c r="L72" s="30">
        <f t="shared" si="51"/>
        <v>-32.66666666666665</v>
      </c>
      <c r="M72" s="30">
        <f t="shared" si="51"/>
        <v>-32.999999999999986</v>
      </c>
      <c r="N72" s="30">
        <f t="shared" si="51"/>
        <v>-32.999999999999986</v>
      </c>
      <c r="O72" s="30">
        <f t="shared" si="51"/>
        <v>-32.999999999999986</v>
      </c>
      <c r="P72" s="30">
        <f t="shared" si="51"/>
        <v>-33.333333333333321</v>
      </c>
      <c r="Q72" s="78">
        <f t="shared" si="51"/>
        <v>-33.333333333333321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-720</v>
      </c>
      <c r="C73" s="35">
        <f t="shared" ref="C73:Q73" si="52">SIGN(C72)*(DAY(ABS(C72))*24+HOUR(ABS(C72))+MINUTE(ABS(C72))/100)</f>
        <v>-728</v>
      </c>
      <c r="D73" s="35">
        <f t="shared" si="52"/>
        <v>-736</v>
      </c>
      <c r="E73" s="35">
        <f t="shared" si="52"/>
        <v>-744</v>
      </c>
      <c r="F73" s="35">
        <f t="shared" si="52"/>
        <v>-752</v>
      </c>
      <c r="G73" s="35">
        <f t="shared" si="52"/>
        <v>-752</v>
      </c>
      <c r="H73" s="35">
        <f t="shared" si="52"/>
        <v>-752</v>
      </c>
      <c r="I73" s="35">
        <f t="shared" si="52"/>
        <v>-760</v>
      </c>
      <c r="J73" s="35">
        <f t="shared" si="52"/>
        <v>-24</v>
      </c>
      <c r="K73" s="35">
        <f t="shared" si="52"/>
        <v>-32</v>
      </c>
      <c r="L73" s="35">
        <f t="shared" si="52"/>
        <v>-40</v>
      </c>
      <c r="M73" s="35">
        <f t="shared" si="52"/>
        <v>-48</v>
      </c>
      <c r="N73" s="35">
        <f t="shared" si="52"/>
        <v>-48</v>
      </c>
      <c r="O73" s="35">
        <f t="shared" si="52"/>
        <v>-48</v>
      </c>
      <c r="P73" s="35">
        <f t="shared" si="52"/>
        <v>-56</v>
      </c>
      <c r="Q73" s="35">
        <f t="shared" si="52"/>
        <v>-56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Sep!I1</f>
        <v>8</v>
      </c>
      <c r="J1" s="19"/>
      <c r="K1" s="36" t="s">
        <v>99</v>
      </c>
      <c r="L1" s="77">
        <f>Sep!L1</f>
        <v>7</v>
      </c>
      <c r="M1" s="77">
        <f>Sep!M1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Sep!B2</f>
        <v>Rechenzentrum</v>
      </c>
      <c r="C2" s="42"/>
      <c r="D2" s="43"/>
      <c r="E2" s="3"/>
      <c r="F2" s="3"/>
      <c r="H2" s="5" t="s">
        <v>5</v>
      </c>
      <c r="I2" s="76">
        <f>Sep!I2</f>
        <v>10</v>
      </c>
      <c r="J2" s="3"/>
      <c r="K2" s="49" t="s">
        <v>6</v>
      </c>
      <c r="L2" s="82">
        <f>Sep!L2</f>
        <v>0.3</v>
      </c>
      <c r="N2" s="11"/>
      <c r="O2" s="51" t="s">
        <v>7</v>
      </c>
      <c r="P2" s="62">
        <f>Sep!P6</f>
        <v>-56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Sep!B3</f>
        <v>Heinz Mustermann</v>
      </c>
      <c r="C3" s="42"/>
      <c r="D3" s="44"/>
      <c r="E3" s="3"/>
      <c r="F3" s="3"/>
      <c r="H3" s="5" t="s">
        <v>10</v>
      </c>
      <c r="I3" s="141">
        <f>Sep!I3</f>
        <v>40</v>
      </c>
      <c r="J3" s="4"/>
      <c r="K3" s="49" t="s">
        <v>11</v>
      </c>
      <c r="L3" s="82">
        <f>Sep!L3</f>
        <v>0.45</v>
      </c>
      <c r="N3" s="11"/>
      <c r="O3" s="58" t="s">
        <v>12</v>
      </c>
      <c r="P3" s="14">
        <f>SIGN(L9)*(DAY(L10)*24+HOUR(L10)+MINUTE(L10)/100)</f>
        <v>-56</v>
      </c>
    </row>
    <row r="4" spans="1:17" ht="15.95" customHeight="1" thickTop="1" thickBot="1" x14ac:dyDescent="0.25">
      <c r="A4" t="s">
        <v>13</v>
      </c>
      <c r="B4" s="45" t="s">
        <v>68</v>
      </c>
      <c r="C4"/>
      <c r="D4" s="46" t="str">
        <f>"" &amp;P4 &amp; " Arbeitsstunden"</f>
        <v>176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176</v>
      </c>
    </row>
    <row r="5" spans="1:17" ht="15.75" customHeight="1" thickBot="1" x14ac:dyDescent="0.25">
      <c r="A5" s="8" t="s">
        <v>17</v>
      </c>
      <c r="B5" s="59">
        <f>Sep!B5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-232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DATE(B5,10,1)</f>
        <v>43739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56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-2.3333333333333335</v>
      </c>
      <c r="M9" s="124">
        <f>'U+AT'!C20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-9.6666666666666661</v>
      </c>
      <c r="Q9" s="56">
        <f>ABS(P2)</f>
        <v>56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-2.3333333333333335</v>
      </c>
      <c r="J10" s="115">
        <f>TIME(INT(M1),(M1-INT(M1))*100,0)</f>
        <v>0.83333333333333337</v>
      </c>
      <c r="K10" s="114">
        <f>ABS(K9)</f>
        <v>0</v>
      </c>
      <c r="L10" s="116">
        <f>ABS(L9)</f>
        <v>2.3333333333333335</v>
      </c>
      <c r="M10" s="124">
        <f>'U+AT'!F20</f>
        <v>0</v>
      </c>
      <c r="N10" s="126">
        <f>Q54</f>
        <v>0</v>
      </c>
      <c r="O10" s="125">
        <f>ABS(P10)</f>
        <v>9.6666666666666661</v>
      </c>
      <c r="P10" s="1">
        <f>IF(P9&gt;O9,O9,P9)</f>
        <v>-9.6666666666666661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43739</v>
      </c>
      <c r="C11" s="22">
        <f t="shared" si="0"/>
        <v>43740</v>
      </c>
      <c r="D11" s="22">
        <f t="shared" si="0"/>
        <v>43741</v>
      </c>
      <c r="E11" s="22">
        <f t="shared" si="0"/>
        <v>43742</v>
      </c>
      <c r="F11" s="22">
        <f t="shared" si="0"/>
        <v>43743</v>
      </c>
      <c r="G11" s="22">
        <f t="shared" si="0"/>
        <v>43744</v>
      </c>
      <c r="H11" s="22">
        <f t="shared" si="0"/>
        <v>43745</v>
      </c>
      <c r="I11" s="22">
        <f t="shared" si="0"/>
        <v>43746</v>
      </c>
      <c r="J11" s="22">
        <f t="shared" si="0"/>
        <v>43747</v>
      </c>
      <c r="K11" s="22">
        <f t="shared" si="0"/>
        <v>43748</v>
      </c>
      <c r="L11" s="22">
        <f t="shared" si="0"/>
        <v>43749</v>
      </c>
      <c r="M11" s="22">
        <f t="shared" si="0"/>
        <v>43750</v>
      </c>
      <c r="N11" s="22">
        <f t="shared" si="0"/>
        <v>43751</v>
      </c>
      <c r="O11" s="22">
        <f t="shared" si="0"/>
        <v>43752</v>
      </c>
      <c r="P11" s="22">
        <f t="shared" si="0"/>
        <v>43753</v>
      </c>
      <c r="Q11" s="3"/>
    </row>
    <row r="12" spans="1:17" ht="15.95" customHeight="1" thickBot="1" x14ac:dyDescent="0.25">
      <c r="A12" s="7" t="s">
        <v>20</v>
      </c>
      <c r="B12" s="53">
        <f>B11</f>
        <v>43739</v>
      </c>
      <c r="C12" s="53">
        <f t="shared" ref="C12:P12" si="1">C11</f>
        <v>43740</v>
      </c>
      <c r="D12" s="53">
        <f t="shared" si="1"/>
        <v>43741</v>
      </c>
      <c r="E12" s="53">
        <f t="shared" si="1"/>
        <v>43742</v>
      </c>
      <c r="F12" s="53">
        <f t="shared" si="1"/>
        <v>43743</v>
      </c>
      <c r="G12" s="53">
        <f t="shared" si="1"/>
        <v>43744</v>
      </c>
      <c r="H12" s="53">
        <f t="shared" si="1"/>
        <v>43745</v>
      </c>
      <c r="I12" s="53">
        <f t="shared" si="1"/>
        <v>43746</v>
      </c>
      <c r="J12" s="53">
        <f t="shared" si="1"/>
        <v>43747</v>
      </c>
      <c r="K12" s="53">
        <f t="shared" si="1"/>
        <v>43748</v>
      </c>
      <c r="L12" s="53">
        <f t="shared" si="1"/>
        <v>43749</v>
      </c>
      <c r="M12" s="53">
        <f t="shared" si="1"/>
        <v>43750</v>
      </c>
      <c r="N12" s="53">
        <f t="shared" si="1"/>
        <v>43751</v>
      </c>
      <c r="O12" s="53">
        <f t="shared" si="1"/>
        <v>43752</v>
      </c>
      <c r="P12" s="53">
        <f t="shared" si="1"/>
        <v>43753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 t="s">
        <v>25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8</v>
      </c>
      <c r="D19" s="24">
        <f t="shared" si="3"/>
        <v>0</v>
      </c>
      <c r="E19" s="24">
        <f t="shared" si="3"/>
        <v>8</v>
      </c>
      <c r="F19" s="24">
        <f t="shared" si="3"/>
        <v>0</v>
      </c>
      <c r="G19" s="24">
        <f t="shared" si="3"/>
        <v>0</v>
      </c>
      <c r="H19" s="24">
        <f t="shared" si="3"/>
        <v>8</v>
      </c>
      <c r="I19" s="24">
        <f t="shared" si="3"/>
        <v>8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0</v>
      </c>
      <c r="N19" s="24">
        <f t="shared" si="3"/>
        <v>0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0.33333333333333331</v>
      </c>
      <c r="D29" s="26">
        <f t="shared" si="13"/>
        <v>0</v>
      </c>
      <c r="E29" s="26">
        <f t="shared" si="13"/>
        <v>0.33333333333333331</v>
      </c>
      <c r="F29" s="27">
        <f t="shared" si="13"/>
        <v>0</v>
      </c>
      <c r="G29" s="26">
        <f t="shared" si="13"/>
        <v>0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</v>
      </c>
      <c r="N29" s="26">
        <f t="shared" si="13"/>
        <v>0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0.66666666666666663</v>
      </c>
      <c r="D30" s="28">
        <f t="shared" ref="D30:P30" si="14">C30+D29</f>
        <v>0.66666666666666663</v>
      </c>
      <c r="E30" s="28">
        <f t="shared" si="14"/>
        <v>1</v>
      </c>
      <c r="F30" s="28">
        <f t="shared" si="14"/>
        <v>1</v>
      </c>
      <c r="G30" s="28">
        <f t="shared" si="14"/>
        <v>1</v>
      </c>
      <c r="H30" s="28">
        <f t="shared" si="14"/>
        <v>1.3333333333333333</v>
      </c>
      <c r="I30" s="28">
        <f t="shared" si="14"/>
        <v>1.6666666666666665</v>
      </c>
      <c r="J30" s="28">
        <f t="shared" si="14"/>
        <v>1.9999999999999998</v>
      </c>
      <c r="K30" s="28">
        <f t="shared" si="14"/>
        <v>2.333333333333333</v>
      </c>
      <c r="L30" s="28">
        <f t="shared" si="14"/>
        <v>2.6666666666666665</v>
      </c>
      <c r="M30" s="28">
        <f t="shared" si="14"/>
        <v>2.6666666666666665</v>
      </c>
      <c r="N30" s="28">
        <f t="shared" si="14"/>
        <v>2.6666666666666665</v>
      </c>
      <c r="O30" s="28">
        <f t="shared" si="14"/>
        <v>3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-0.33333333333333331</v>
      </c>
      <c r="D38" s="30">
        <f t="shared" si="22"/>
        <v>0</v>
      </c>
      <c r="E38" s="30">
        <f t="shared" si="22"/>
        <v>-0.33333333333333331</v>
      </c>
      <c r="F38" s="30">
        <f t="shared" si="22"/>
        <v>0</v>
      </c>
      <c r="G38" s="30">
        <f t="shared" si="22"/>
        <v>0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0</v>
      </c>
      <c r="N38" s="30">
        <f t="shared" si="22"/>
        <v>0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-8</v>
      </c>
      <c r="D39" s="33">
        <f t="shared" si="23"/>
        <v>0</v>
      </c>
      <c r="E39" s="33">
        <f t="shared" si="23"/>
        <v>-8</v>
      </c>
      <c r="F39" s="33">
        <f t="shared" si="23"/>
        <v>0</v>
      </c>
      <c r="G39" s="33">
        <f t="shared" si="23"/>
        <v>0</v>
      </c>
      <c r="H39" s="33">
        <f t="shared" si="23"/>
        <v>-8</v>
      </c>
      <c r="I39" s="33">
        <f t="shared" si="23"/>
        <v>-8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0</v>
      </c>
      <c r="N39" s="33">
        <f t="shared" si="23"/>
        <v>0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-2.666666666666667</v>
      </c>
      <c r="C40" s="30">
        <f t="shared" ref="C40:P40" si="24">C38+B40</f>
        <v>-3.0000000000000004</v>
      </c>
      <c r="D40" s="30">
        <f t="shared" si="24"/>
        <v>-3.0000000000000004</v>
      </c>
      <c r="E40" s="30">
        <f t="shared" si="24"/>
        <v>-3.3333333333333339</v>
      </c>
      <c r="F40" s="30">
        <f t="shared" si="24"/>
        <v>-3.3333333333333339</v>
      </c>
      <c r="G40" s="30">
        <f t="shared" si="24"/>
        <v>-3.3333333333333339</v>
      </c>
      <c r="H40" s="30">
        <f t="shared" si="24"/>
        <v>-3.6666666666666674</v>
      </c>
      <c r="I40" s="30">
        <f t="shared" si="24"/>
        <v>-4.0000000000000009</v>
      </c>
      <c r="J40" s="30">
        <f t="shared" si="24"/>
        <v>-4.3333333333333339</v>
      </c>
      <c r="K40" s="30">
        <f t="shared" si="24"/>
        <v>-4.666666666666667</v>
      </c>
      <c r="L40" s="30">
        <f t="shared" si="24"/>
        <v>-5</v>
      </c>
      <c r="M40" s="30">
        <f t="shared" si="24"/>
        <v>-5</v>
      </c>
      <c r="N40" s="30">
        <f t="shared" si="24"/>
        <v>-5</v>
      </c>
      <c r="O40" s="30">
        <f t="shared" si="24"/>
        <v>-5.333333333333333</v>
      </c>
      <c r="P40" s="78">
        <f t="shared" si="24"/>
        <v>-5.6666666666666661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-64</v>
      </c>
      <c r="C41" s="35">
        <f t="shared" ref="C41:P41" si="25">SIGN(C40)*(DAY(ABS(C40))*24+HOUR(ABS(C40))+MINUTE(ABS(C40))/100)</f>
        <v>-72</v>
      </c>
      <c r="D41" s="35">
        <f t="shared" si="25"/>
        <v>-72</v>
      </c>
      <c r="E41" s="35">
        <f t="shared" si="25"/>
        <v>-80</v>
      </c>
      <c r="F41" s="35">
        <f t="shared" si="25"/>
        <v>-80</v>
      </c>
      <c r="G41" s="35">
        <f t="shared" si="25"/>
        <v>-80</v>
      </c>
      <c r="H41" s="35">
        <f t="shared" si="25"/>
        <v>-88</v>
      </c>
      <c r="I41" s="35">
        <f t="shared" si="25"/>
        <v>-96</v>
      </c>
      <c r="J41" s="35">
        <f t="shared" si="25"/>
        <v>-104</v>
      </c>
      <c r="K41" s="35">
        <f t="shared" si="25"/>
        <v>-112</v>
      </c>
      <c r="L41" s="35">
        <f t="shared" si="25"/>
        <v>-120</v>
      </c>
      <c r="M41" s="35">
        <f t="shared" si="25"/>
        <v>-120</v>
      </c>
      <c r="N41" s="35">
        <f t="shared" si="25"/>
        <v>-120</v>
      </c>
      <c r="O41" s="35">
        <f t="shared" si="25"/>
        <v>-128</v>
      </c>
      <c r="P41" s="35">
        <f t="shared" si="25"/>
        <v>-136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43754</v>
      </c>
      <c r="C43" s="22">
        <f t="shared" si="27"/>
        <v>43755</v>
      </c>
      <c r="D43" s="22">
        <f t="shared" si="27"/>
        <v>43756</v>
      </c>
      <c r="E43" s="22">
        <f t="shared" si="27"/>
        <v>43757</v>
      </c>
      <c r="F43" s="22">
        <f t="shared" si="27"/>
        <v>43758</v>
      </c>
      <c r="G43" s="22">
        <f t="shared" si="27"/>
        <v>43759</v>
      </c>
      <c r="H43" s="22">
        <f t="shared" si="27"/>
        <v>43760</v>
      </c>
      <c r="I43" s="22">
        <f t="shared" si="27"/>
        <v>43761</v>
      </c>
      <c r="J43" s="22">
        <f t="shared" si="27"/>
        <v>43762</v>
      </c>
      <c r="K43" s="22">
        <f t="shared" si="27"/>
        <v>43763</v>
      </c>
      <c r="L43" s="22">
        <f t="shared" si="27"/>
        <v>43764</v>
      </c>
      <c r="M43" s="22">
        <f t="shared" si="27"/>
        <v>43765</v>
      </c>
      <c r="N43" s="22">
        <f t="shared" si="27"/>
        <v>43766</v>
      </c>
      <c r="O43" s="22">
        <f>IF(MONTH($B$9+COLUMN(O45)+13)=MONTH($B$9),$B$9+COLUMN(O45)+13,"")</f>
        <v>43767</v>
      </c>
      <c r="P43" s="22">
        <f>IF(MONTH($B$9+COLUMN(P45)+13)=MONTH($B$9),$B$9+COLUMN(P45)+13,"")</f>
        <v>43768</v>
      </c>
      <c r="Q43" s="22">
        <f>IF(MONTH($B$9+COLUMN(Q45)+13)=MONTH($B$9),$B$9+COLUMN(Q45)+13,"")</f>
        <v>43769</v>
      </c>
    </row>
    <row r="44" spans="1:17" ht="15.95" customHeight="1" thickBot="1" x14ac:dyDescent="0.25">
      <c r="A44" s="7" t="s">
        <v>20</v>
      </c>
      <c r="B44" s="53">
        <f t="shared" ref="B44:Q44" si="28">B43</f>
        <v>43754</v>
      </c>
      <c r="C44" s="53">
        <f t="shared" si="28"/>
        <v>43755</v>
      </c>
      <c r="D44" s="53">
        <f t="shared" si="28"/>
        <v>43756</v>
      </c>
      <c r="E44" s="53">
        <f t="shared" si="28"/>
        <v>43757</v>
      </c>
      <c r="F44" s="53">
        <f t="shared" si="28"/>
        <v>43758</v>
      </c>
      <c r="G44" s="53">
        <f t="shared" si="28"/>
        <v>43759</v>
      </c>
      <c r="H44" s="53">
        <f t="shared" si="28"/>
        <v>43760</v>
      </c>
      <c r="I44" s="53">
        <f t="shared" si="28"/>
        <v>43761</v>
      </c>
      <c r="J44" s="53">
        <f t="shared" si="28"/>
        <v>43762</v>
      </c>
      <c r="K44" s="53">
        <f t="shared" si="28"/>
        <v>43763</v>
      </c>
      <c r="L44" s="53">
        <f t="shared" si="28"/>
        <v>43764</v>
      </c>
      <c r="M44" s="53">
        <f t="shared" si="28"/>
        <v>43765</v>
      </c>
      <c r="N44" s="53">
        <f t="shared" si="28"/>
        <v>43766</v>
      </c>
      <c r="O44" s="53">
        <f t="shared" si="28"/>
        <v>43767</v>
      </c>
      <c r="P44" s="53">
        <f t="shared" si="28"/>
        <v>43768</v>
      </c>
      <c r="Q44" s="53">
        <f t="shared" si="28"/>
        <v>43769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0</v>
      </c>
      <c r="F51" s="24">
        <f t="shared" si="30"/>
        <v>0</v>
      </c>
      <c r="G51" s="24">
        <f t="shared" si="30"/>
        <v>8</v>
      </c>
      <c r="H51" s="24">
        <f t="shared" si="30"/>
        <v>8</v>
      </c>
      <c r="I51" s="24">
        <f t="shared" si="30"/>
        <v>8</v>
      </c>
      <c r="J51" s="24">
        <f t="shared" si="30"/>
        <v>8</v>
      </c>
      <c r="K51" s="24">
        <f t="shared" si="30"/>
        <v>8</v>
      </c>
      <c r="L51" s="24">
        <f t="shared" si="30"/>
        <v>0</v>
      </c>
      <c r="M51" s="24">
        <f t="shared" si="30"/>
        <v>0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8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</v>
      </c>
      <c r="F61" s="27">
        <f t="shared" si="40"/>
        <v>0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</v>
      </c>
      <c r="M61" s="26">
        <f t="shared" si="40"/>
        <v>0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0.33333333333333331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4</v>
      </c>
      <c r="D62" s="28">
        <f t="shared" ref="D62:Q62" si="41">C62+D61</f>
        <v>4.333333333333333</v>
      </c>
      <c r="E62" s="28">
        <f t="shared" si="41"/>
        <v>4.333333333333333</v>
      </c>
      <c r="F62" s="28">
        <f t="shared" si="41"/>
        <v>4.333333333333333</v>
      </c>
      <c r="G62" s="28">
        <f t="shared" si="41"/>
        <v>4.6666666666666661</v>
      </c>
      <c r="H62" s="28">
        <f t="shared" si="41"/>
        <v>4.9999999999999991</v>
      </c>
      <c r="I62" s="28">
        <f t="shared" si="41"/>
        <v>5.3333333333333321</v>
      </c>
      <c r="J62" s="28">
        <f t="shared" si="41"/>
        <v>5.6666666666666652</v>
      </c>
      <c r="K62" s="28">
        <f t="shared" si="41"/>
        <v>5.9999999999999982</v>
      </c>
      <c r="L62" s="28">
        <f t="shared" si="41"/>
        <v>5.9999999999999982</v>
      </c>
      <c r="M62" s="28">
        <f t="shared" si="41"/>
        <v>5.9999999999999982</v>
      </c>
      <c r="N62" s="28">
        <f t="shared" si="41"/>
        <v>6.3333333333333313</v>
      </c>
      <c r="O62" s="28">
        <f t="shared" si="41"/>
        <v>6.6666666666666643</v>
      </c>
      <c r="P62" s="28">
        <f t="shared" si="41"/>
        <v>6.9999999999999973</v>
      </c>
      <c r="Q62" s="71">
        <f t="shared" si="41"/>
        <v>7.3333333333333304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0</v>
      </c>
      <c r="F70" s="30">
        <f t="shared" si="49"/>
        <v>0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0</v>
      </c>
      <c r="M70" s="30">
        <f t="shared" si="49"/>
        <v>0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-0.33333333333333331</v>
      </c>
      <c r="Q70" s="30">
        <f t="shared" si="49"/>
        <v>-0.33333333333333331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0</v>
      </c>
      <c r="F71" s="33">
        <f t="shared" si="50"/>
        <v>0</v>
      </c>
      <c r="G71" s="33">
        <f t="shared" si="50"/>
        <v>-8</v>
      </c>
      <c r="H71" s="33">
        <f t="shared" si="50"/>
        <v>-8</v>
      </c>
      <c r="I71" s="33">
        <f t="shared" si="50"/>
        <v>-8</v>
      </c>
      <c r="J71" s="33">
        <f t="shared" si="50"/>
        <v>-8</v>
      </c>
      <c r="K71" s="33">
        <f t="shared" si="50"/>
        <v>-8</v>
      </c>
      <c r="L71" s="33">
        <f t="shared" si="50"/>
        <v>0</v>
      </c>
      <c r="M71" s="33">
        <f t="shared" si="50"/>
        <v>0</v>
      </c>
      <c r="N71" s="33">
        <f t="shared" si="50"/>
        <v>-8</v>
      </c>
      <c r="O71" s="33">
        <f t="shared" si="50"/>
        <v>-8</v>
      </c>
      <c r="P71" s="34">
        <f t="shared" si="50"/>
        <v>-8</v>
      </c>
      <c r="Q71" s="34">
        <f t="shared" si="50"/>
        <v>-8</v>
      </c>
    </row>
    <row r="72" spans="1:18" s="31" customFormat="1" ht="13.5" hidden="1" thickTop="1" x14ac:dyDescent="0.2">
      <c r="A72" s="29" t="s">
        <v>43</v>
      </c>
      <c r="B72" s="69">
        <f>B70+P40</f>
        <v>-5.9999999999999991</v>
      </c>
      <c r="C72" s="30">
        <f t="shared" ref="C72:Q72" si="51">C70+B72</f>
        <v>-6.3333333333333321</v>
      </c>
      <c r="D72" s="30">
        <f t="shared" si="51"/>
        <v>-6.6666666666666652</v>
      </c>
      <c r="E72" s="30">
        <f t="shared" si="51"/>
        <v>-6.6666666666666652</v>
      </c>
      <c r="F72" s="30">
        <f t="shared" si="51"/>
        <v>-6.6666666666666652</v>
      </c>
      <c r="G72" s="30">
        <f t="shared" si="51"/>
        <v>-6.9999999999999982</v>
      </c>
      <c r="H72" s="30">
        <f t="shared" si="51"/>
        <v>-7.3333333333333313</v>
      </c>
      <c r="I72" s="30">
        <f t="shared" si="51"/>
        <v>-7.6666666666666643</v>
      </c>
      <c r="J72" s="30">
        <f t="shared" si="51"/>
        <v>-7.9999999999999973</v>
      </c>
      <c r="K72" s="30">
        <f t="shared" si="51"/>
        <v>-8.3333333333333304</v>
      </c>
      <c r="L72" s="30">
        <f t="shared" si="51"/>
        <v>-8.3333333333333304</v>
      </c>
      <c r="M72" s="30">
        <f t="shared" si="51"/>
        <v>-8.3333333333333304</v>
      </c>
      <c r="N72" s="30">
        <f t="shared" si="51"/>
        <v>-8.6666666666666643</v>
      </c>
      <c r="O72" s="30">
        <f t="shared" si="51"/>
        <v>-8.9999999999999982</v>
      </c>
      <c r="P72" s="30">
        <f t="shared" si="51"/>
        <v>-9.3333333333333321</v>
      </c>
      <c r="Q72" s="78">
        <f t="shared" si="51"/>
        <v>-9.6666666666666661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-144</v>
      </c>
      <c r="C73" s="35">
        <f t="shared" ref="C73:Q73" si="52">SIGN(C72)*(DAY(ABS(C72))*24+HOUR(ABS(C72))+MINUTE(ABS(C72))/100)</f>
        <v>-152</v>
      </c>
      <c r="D73" s="35">
        <f t="shared" si="52"/>
        <v>-160</v>
      </c>
      <c r="E73" s="35">
        <f t="shared" si="52"/>
        <v>-160</v>
      </c>
      <c r="F73" s="35">
        <f t="shared" si="52"/>
        <v>-160</v>
      </c>
      <c r="G73" s="35">
        <f t="shared" si="52"/>
        <v>-168</v>
      </c>
      <c r="H73" s="35">
        <f t="shared" si="52"/>
        <v>-176</v>
      </c>
      <c r="I73" s="35">
        <f t="shared" si="52"/>
        <v>-184</v>
      </c>
      <c r="J73" s="35">
        <f t="shared" si="52"/>
        <v>-192</v>
      </c>
      <c r="K73" s="35">
        <f t="shared" si="52"/>
        <v>-200</v>
      </c>
      <c r="L73" s="35">
        <f t="shared" si="52"/>
        <v>-200</v>
      </c>
      <c r="M73" s="35">
        <f t="shared" si="52"/>
        <v>-200</v>
      </c>
      <c r="N73" s="35">
        <f t="shared" si="52"/>
        <v>-208</v>
      </c>
      <c r="O73" s="35">
        <f t="shared" si="52"/>
        <v>-216</v>
      </c>
      <c r="P73" s="35">
        <f t="shared" si="52"/>
        <v>-224</v>
      </c>
      <c r="Q73" s="35">
        <f t="shared" si="52"/>
        <v>-232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28999999999999998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Okt!I1</f>
        <v>8</v>
      </c>
      <c r="J1" s="19"/>
      <c r="K1" s="36" t="s">
        <v>99</v>
      </c>
      <c r="L1" s="77">
        <f>Okt!L1</f>
        <v>7</v>
      </c>
      <c r="M1" s="77">
        <f>Okt!M1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Okt!B2</f>
        <v>Rechenzentrum</v>
      </c>
      <c r="C2" s="42"/>
      <c r="D2" s="43"/>
      <c r="E2" s="3"/>
      <c r="F2" s="3"/>
      <c r="H2" s="5" t="s">
        <v>5</v>
      </c>
      <c r="I2" s="76">
        <f>Okt!I2</f>
        <v>10</v>
      </c>
      <c r="J2" s="3"/>
      <c r="K2" s="49" t="s">
        <v>6</v>
      </c>
      <c r="L2" s="82">
        <f>Okt!L2</f>
        <v>0.3</v>
      </c>
      <c r="N2" s="11"/>
      <c r="O2" s="51" t="s">
        <v>7</v>
      </c>
      <c r="P2" s="62">
        <f>Okt!P6</f>
        <v>-232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Okt!B3</f>
        <v>Heinz Mustermann</v>
      </c>
      <c r="C3" s="42"/>
      <c r="D3" s="44"/>
      <c r="E3" s="3"/>
      <c r="F3" s="3"/>
      <c r="H3" s="5" t="s">
        <v>10</v>
      </c>
      <c r="I3" s="141">
        <f>Okt!I3</f>
        <v>40</v>
      </c>
      <c r="J3" s="4"/>
      <c r="K3" s="49" t="s">
        <v>11</v>
      </c>
      <c r="L3" s="82">
        <f>Okt!L3</f>
        <v>0.45</v>
      </c>
      <c r="N3" s="11"/>
      <c r="O3" s="58" t="s">
        <v>12</v>
      </c>
      <c r="P3" s="14">
        <f>SIGN(L9)*(DAY(L10)*24+HOUR(L10)+MINUTE(L10)/100)</f>
        <v>-232</v>
      </c>
    </row>
    <row r="4" spans="1:17" ht="15.95" customHeight="1" thickTop="1" thickBot="1" x14ac:dyDescent="0.25">
      <c r="A4" t="s">
        <v>13</v>
      </c>
      <c r="B4" s="61" t="s">
        <v>69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168</v>
      </c>
    </row>
    <row r="5" spans="1:17" ht="15.75" customHeight="1" thickBot="1" x14ac:dyDescent="0.25">
      <c r="A5" s="8" t="s">
        <v>17</v>
      </c>
      <c r="B5" s="59">
        <f>Okt!B5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-400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DATE(B5,11,1)</f>
        <v>43770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8">
        <f>ABS(P2)</f>
        <v>232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-9.6666666666666661</v>
      </c>
      <c r="M9" s="124">
        <f>'U+AT'!C21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-16.666666666666675</v>
      </c>
      <c r="Q9" s="56">
        <f>ABS(P2)</f>
        <v>232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-9.6666666666666661</v>
      </c>
      <c r="J10" s="115">
        <f>TIME(INT(M1),(M1-INT(M1))*100,0)</f>
        <v>0.83333333333333337</v>
      </c>
      <c r="K10" s="114">
        <f>ABS(K9)</f>
        <v>0</v>
      </c>
      <c r="L10" s="116">
        <f>ABS(L9)</f>
        <v>9.6666666666666661</v>
      </c>
      <c r="M10" s="124">
        <f>'U+AT'!F21</f>
        <v>0</v>
      </c>
      <c r="N10" s="126">
        <f>Q54</f>
        <v>0</v>
      </c>
      <c r="O10" s="125">
        <f>ABS(P10)</f>
        <v>16.666666666666675</v>
      </c>
      <c r="P10" s="1">
        <f>IF(P9&gt;O9,O9,P9)</f>
        <v>-16.666666666666675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43770</v>
      </c>
      <c r="C11" s="22">
        <f t="shared" si="0"/>
        <v>43771</v>
      </c>
      <c r="D11" s="22">
        <f t="shared" si="0"/>
        <v>43772</v>
      </c>
      <c r="E11" s="22">
        <f t="shared" si="0"/>
        <v>43773</v>
      </c>
      <c r="F11" s="22">
        <f t="shared" si="0"/>
        <v>43774</v>
      </c>
      <c r="G11" s="22">
        <f t="shared" si="0"/>
        <v>43775</v>
      </c>
      <c r="H11" s="22">
        <f t="shared" si="0"/>
        <v>43776</v>
      </c>
      <c r="I11" s="22">
        <f t="shared" si="0"/>
        <v>43777</v>
      </c>
      <c r="J11" s="22">
        <f t="shared" si="0"/>
        <v>43778</v>
      </c>
      <c r="K11" s="22">
        <f t="shared" si="0"/>
        <v>43779</v>
      </c>
      <c r="L11" s="22">
        <f t="shared" si="0"/>
        <v>43780</v>
      </c>
      <c r="M11" s="22">
        <f t="shared" si="0"/>
        <v>43781</v>
      </c>
      <c r="N11" s="22">
        <f t="shared" si="0"/>
        <v>43782</v>
      </c>
      <c r="O11" s="22">
        <f t="shared" si="0"/>
        <v>43783</v>
      </c>
      <c r="P11" s="22">
        <f t="shared" si="0"/>
        <v>43784</v>
      </c>
      <c r="Q11" s="3"/>
    </row>
    <row r="12" spans="1:17" ht="15.95" customHeight="1" thickBot="1" x14ac:dyDescent="0.25">
      <c r="A12" s="7" t="s">
        <v>20</v>
      </c>
      <c r="B12" s="53">
        <f>B11</f>
        <v>43770</v>
      </c>
      <c r="C12" s="53">
        <f t="shared" ref="C12:P12" si="1">C11</f>
        <v>43771</v>
      </c>
      <c r="D12" s="53">
        <f t="shared" si="1"/>
        <v>43772</v>
      </c>
      <c r="E12" s="53">
        <f t="shared" si="1"/>
        <v>43773</v>
      </c>
      <c r="F12" s="53">
        <f t="shared" si="1"/>
        <v>43774</v>
      </c>
      <c r="G12" s="53">
        <f t="shared" si="1"/>
        <v>43775</v>
      </c>
      <c r="H12" s="53">
        <f t="shared" si="1"/>
        <v>43776</v>
      </c>
      <c r="I12" s="53">
        <f t="shared" si="1"/>
        <v>43777</v>
      </c>
      <c r="J12" s="53">
        <f t="shared" si="1"/>
        <v>43778</v>
      </c>
      <c r="K12" s="53">
        <f t="shared" si="1"/>
        <v>43779</v>
      </c>
      <c r="L12" s="53">
        <f t="shared" si="1"/>
        <v>43780</v>
      </c>
      <c r="M12" s="53">
        <f t="shared" si="1"/>
        <v>43781</v>
      </c>
      <c r="N12" s="53">
        <f t="shared" si="1"/>
        <v>43782</v>
      </c>
      <c r="O12" s="53">
        <f t="shared" si="1"/>
        <v>43783</v>
      </c>
      <c r="P12" s="53">
        <f t="shared" si="1"/>
        <v>43784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0</v>
      </c>
      <c r="D19" s="24">
        <f t="shared" si="3"/>
        <v>0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8</v>
      </c>
      <c r="I19" s="24">
        <f t="shared" si="3"/>
        <v>8</v>
      </c>
      <c r="J19" s="24">
        <f t="shared" si="3"/>
        <v>0</v>
      </c>
      <c r="K19" s="24">
        <f t="shared" si="3"/>
        <v>0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</v>
      </c>
      <c r="D29" s="26">
        <f t="shared" si="13"/>
        <v>0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</v>
      </c>
      <c r="K29" s="26">
        <f t="shared" si="13"/>
        <v>0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0.33333333333333331</v>
      </c>
      <c r="D30" s="28">
        <f t="shared" ref="D30:P30" si="14">C30+D29</f>
        <v>0.33333333333333331</v>
      </c>
      <c r="E30" s="28">
        <f t="shared" si="14"/>
        <v>0.66666666666666663</v>
      </c>
      <c r="F30" s="28">
        <f t="shared" si="14"/>
        <v>1</v>
      </c>
      <c r="G30" s="28">
        <f t="shared" si="14"/>
        <v>1.3333333333333333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1.9999999999999998</v>
      </c>
      <c r="K30" s="28">
        <f t="shared" si="14"/>
        <v>1.9999999999999998</v>
      </c>
      <c r="L30" s="28">
        <f t="shared" si="14"/>
        <v>2.333333333333333</v>
      </c>
      <c r="M30" s="28">
        <f t="shared" si="14"/>
        <v>2.6666666666666665</v>
      </c>
      <c r="N30" s="28">
        <f t="shared" si="14"/>
        <v>3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0</v>
      </c>
      <c r="D38" s="30">
        <f t="shared" si="22"/>
        <v>0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0</v>
      </c>
      <c r="K38" s="30">
        <f t="shared" si="22"/>
        <v>0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-8</v>
      </c>
      <c r="I39" s="33">
        <f t="shared" si="23"/>
        <v>-8</v>
      </c>
      <c r="J39" s="33">
        <f t="shared" si="23"/>
        <v>0</v>
      </c>
      <c r="K39" s="33">
        <f t="shared" si="23"/>
        <v>0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-10</v>
      </c>
      <c r="C40" s="30">
        <f t="shared" ref="C40:P40" si="24">C38+B40</f>
        <v>-10</v>
      </c>
      <c r="D40" s="30">
        <f t="shared" si="24"/>
        <v>-10</v>
      </c>
      <c r="E40" s="30">
        <f t="shared" si="24"/>
        <v>-10.333333333333334</v>
      </c>
      <c r="F40" s="30">
        <f t="shared" si="24"/>
        <v>-10.666666666666668</v>
      </c>
      <c r="G40" s="30">
        <f t="shared" si="24"/>
        <v>-11.000000000000002</v>
      </c>
      <c r="H40" s="30">
        <f t="shared" si="24"/>
        <v>-11.333333333333336</v>
      </c>
      <c r="I40" s="30">
        <f t="shared" si="24"/>
        <v>-11.66666666666667</v>
      </c>
      <c r="J40" s="30">
        <f t="shared" si="24"/>
        <v>-11.66666666666667</v>
      </c>
      <c r="K40" s="30">
        <f t="shared" si="24"/>
        <v>-11.66666666666667</v>
      </c>
      <c r="L40" s="30">
        <f t="shared" si="24"/>
        <v>-12.000000000000004</v>
      </c>
      <c r="M40" s="30">
        <f t="shared" si="24"/>
        <v>-12.333333333333337</v>
      </c>
      <c r="N40" s="30">
        <f t="shared" si="24"/>
        <v>-12.666666666666671</v>
      </c>
      <c r="O40" s="30">
        <f t="shared" si="24"/>
        <v>-13.000000000000005</v>
      </c>
      <c r="P40" s="78">
        <f t="shared" si="24"/>
        <v>-13.333333333333339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-240</v>
      </c>
      <c r="C41" s="35">
        <f t="shared" ref="C41:P41" si="25">SIGN(C40)*(DAY(ABS(C40))*24+HOUR(ABS(C40))+MINUTE(ABS(C40))/100)</f>
        <v>-240</v>
      </c>
      <c r="D41" s="35">
        <f t="shared" si="25"/>
        <v>-240</v>
      </c>
      <c r="E41" s="35">
        <f t="shared" si="25"/>
        <v>-248</v>
      </c>
      <c r="F41" s="35">
        <f t="shared" si="25"/>
        <v>-256</v>
      </c>
      <c r="G41" s="35">
        <f t="shared" si="25"/>
        <v>-264</v>
      </c>
      <c r="H41" s="35">
        <f t="shared" si="25"/>
        <v>-272</v>
      </c>
      <c r="I41" s="35">
        <f t="shared" si="25"/>
        <v>-280</v>
      </c>
      <c r="J41" s="35">
        <f t="shared" si="25"/>
        <v>-280</v>
      </c>
      <c r="K41" s="35">
        <f t="shared" si="25"/>
        <v>-280</v>
      </c>
      <c r="L41" s="35">
        <f t="shared" si="25"/>
        <v>-288</v>
      </c>
      <c r="M41" s="35">
        <f t="shared" si="25"/>
        <v>-296</v>
      </c>
      <c r="N41" s="35">
        <f t="shared" si="25"/>
        <v>-304</v>
      </c>
      <c r="O41" s="35">
        <f t="shared" si="25"/>
        <v>-312</v>
      </c>
      <c r="P41" s="35">
        <f t="shared" si="25"/>
        <v>-320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43785</v>
      </c>
      <c r="C43" s="22">
        <f t="shared" si="27"/>
        <v>43786</v>
      </c>
      <c r="D43" s="22">
        <f t="shared" si="27"/>
        <v>43787</v>
      </c>
      <c r="E43" s="22">
        <f t="shared" si="27"/>
        <v>43788</v>
      </c>
      <c r="F43" s="22">
        <f t="shared" si="27"/>
        <v>43789</v>
      </c>
      <c r="G43" s="22">
        <f t="shared" si="27"/>
        <v>43790</v>
      </c>
      <c r="H43" s="22">
        <f t="shared" si="27"/>
        <v>43791</v>
      </c>
      <c r="I43" s="22">
        <f t="shared" si="27"/>
        <v>43792</v>
      </c>
      <c r="J43" s="22">
        <f t="shared" si="27"/>
        <v>43793</v>
      </c>
      <c r="K43" s="22">
        <f t="shared" si="27"/>
        <v>43794</v>
      </c>
      <c r="L43" s="22">
        <f t="shared" si="27"/>
        <v>43795</v>
      </c>
      <c r="M43" s="22">
        <f t="shared" si="27"/>
        <v>43796</v>
      </c>
      <c r="N43" s="22">
        <f t="shared" si="27"/>
        <v>43797</v>
      </c>
      <c r="O43" s="22">
        <f>IF(MONTH($B$9+COLUMN(O45)+13)=MONTH($B$9),$B$9+COLUMN(O45)+13,"")</f>
        <v>43798</v>
      </c>
      <c r="P43" s="22">
        <f>IF(MONTH($B$9+COLUMN(P45)+13)=MONTH($B$9),$B$9+COLUMN(P45)+13,"")</f>
        <v>43799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43785</v>
      </c>
      <c r="C44" s="53">
        <f t="shared" si="28"/>
        <v>43786</v>
      </c>
      <c r="D44" s="53">
        <f t="shared" si="28"/>
        <v>43787</v>
      </c>
      <c r="E44" s="53">
        <f t="shared" si="28"/>
        <v>43788</v>
      </c>
      <c r="F44" s="53">
        <f t="shared" si="28"/>
        <v>43789</v>
      </c>
      <c r="G44" s="53">
        <f t="shared" si="28"/>
        <v>43790</v>
      </c>
      <c r="H44" s="53">
        <f t="shared" si="28"/>
        <v>43791</v>
      </c>
      <c r="I44" s="53">
        <f t="shared" si="28"/>
        <v>43792</v>
      </c>
      <c r="J44" s="53">
        <f t="shared" si="28"/>
        <v>43793</v>
      </c>
      <c r="K44" s="53">
        <f t="shared" si="28"/>
        <v>43794</v>
      </c>
      <c r="L44" s="53">
        <f t="shared" si="28"/>
        <v>43795</v>
      </c>
      <c r="M44" s="53">
        <f t="shared" si="28"/>
        <v>43796</v>
      </c>
      <c r="N44" s="53">
        <f t="shared" si="28"/>
        <v>43797</v>
      </c>
      <c r="O44" s="53">
        <f t="shared" si="28"/>
        <v>43798</v>
      </c>
      <c r="P44" s="53">
        <f t="shared" si="28"/>
        <v>43799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8</v>
      </c>
      <c r="H51" s="24">
        <f t="shared" si="30"/>
        <v>8</v>
      </c>
      <c r="I51" s="24">
        <f t="shared" si="30"/>
        <v>0</v>
      </c>
      <c r="J51" s="24">
        <f t="shared" si="30"/>
        <v>0</v>
      </c>
      <c r="K51" s="24">
        <f t="shared" si="30"/>
        <v>8</v>
      </c>
      <c r="L51" s="24">
        <f t="shared" si="30"/>
        <v>8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</v>
      </c>
      <c r="J61" s="26">
        <f t="shared" si="40"/>
        <v>0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3.666666666666667</v>
      </c>
      <c r="D62" s="28">
        <f t="shared" ref="D62:Q62" si="41">C62+D61</f>
        <v>4</v>
      </c>
      <c r="E62" s="28">
        <f t="shared" si="41"/>
        <v>4.333333333333333</v>
      </c>
      <c r="F62" s="28">
        <f t="shared" si="41"/>
        <v>4.6666666666666661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5.3333333333333321</v>
      </c>
      <c r="J62" s="28">
        <f t="shared" si="41"/>
        <v>5.3333333333333321</v>
      </c>
      <c r="K62" s="28">
        <f t="shared" si="41"/>
        <v>5.6666666666666652</v>
      </c>
      <c r="L62" s="28">
        <f t="shared" si="41"/>
        <v>5.9999999999999982</v>
      </c>
      <c r="M62" s="28">
        <f t="shared" si="41"/>
        <v>6.3333333333333313</v>
      </c>
      <c r="N62" s="28">
        <f t="shared" si="41"/>
        <v>6.6666666666666643</v>
      </c>
      <c r="O62" s="28">
        <f t="shared" si="41"/>
        <v>6.9999999999999973</v>
      </c>
      <c r="P62" s="28">
        <f t="shared" si="41"/>
        <v>6.9999999999999973</v>
      </c>
      <c r="Q62" s="71">
        <f t="shared" si="41"/>
        <v>6.9999999999999973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0</v>
      </c>
      <c r="J70" s="30">
        <f t="shared" si="49"/>
        <v>0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-8</v>
      </c>
      <c r="H71" s="33">
        <f t="shared" si="50"/>
        <v>-8</v>
      </c>
      <c r="I71" s="33">
        <f t="shared" si="50"/>
        <v>0</v>
      </c>
      <c r="J71" s="33">
        <f t="shared" si="50"/>
        <v>0</v>
      </c>
      <c r="K71" s="33">
        <f t="shared" si="50"/>
        <v>-8</v>
      </c>
      <c r="L71" s="33">
        <f t="shared" si="50"/>
        <v>-8</v>
      </c>
      <c r="M71" s="33">
        <f t="shared" si="50"/>
        <v>-8</v>
      </c>
      <c r="N71" s="33">
        <f t="shared" si="50"/>
        <v>-8</v>
      </c>
      <c r="O71" s="33">
        <f t="shared" si="50"/>
        <v>-8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-13.333333333333339</v>
      </c>
      <c r="C72" s="30">
        <f t="shared" ref="C72:Q72" si="51">C70+B72</f>
        <v>-13.333333333333339</v>
      </c>
      <c r="D72" s="30">
        <f t="shared" si="51"/>
        <v>-13.666666666666673</v>
      </c>
      <c r="E72" s="30">
        <f t="shared" si="51"/>
        <v>-14.000000000000007</v>
      </c>
      <c r="F72" s="30">
        <f t="shared" si="51"/>
        <v>-14.333333333333341</v>
      </c>
      <c r="G72" s="30">
        <f t="shared" si="51"/>
        <v>-14.666666666666675</v>
      </c>
      <c r="H72" s="30">
        <f t="shared" si="51"/>
        <v>-15.000000000000009</v>
      </c>
      <c r="I72" s="30">
        <f t="shared" si="51"/>
        <v>-15.000000000000009</v>
      </c>
      <c r="J72" s="30">
        <f t="shared" si="51"/>
        <v>-15.000000000000009</v>
      </c>
      <c r="K72" s="30">
        <f t="shared" si="51"/>
        <v>-15.333333333333343</v>
      </c>
      <c r="L72" s="30">
        <f t="shared" si="51"/>
        <v>-15.666666666666677</v>
      </c>
      <c r="M72" s="30">
        <f t="shared" si="51"/>
        <v>-16.000000000000011</v>
      </c>
      <c r="N72" s="30">
        <f t="shared" si="51"/>
        <v>-16.333333333333343</v>
      </c>
      <c r="O72" s="30">
        <f t="shared" si="51"/>
        <v>-16.666666666666675</v>
      </c>
      <c r="P72" s="30">
        <f t="shared" si="51"/>
        <v>-16.666666666666675</v>
      </c>
      <c r="Q72" s="78">
        <f t="shared" si="51"/>
        <v>-16.666666666666675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-320</v>
      </c>
      <c r="C73" s="35">
        <f t="shared" ref="C73:Q73" si="52">SIGN(C72)*(DAY(ABS(C72))*24+HOUR(ABS(C72))+MINUTE(ABS(C72))/100)</f>
        <v>-320</v>
      </c>
      <c r="D73" s="35">
        <f t="shared" si="52"/>
        <v>-328</v>
      </c>
      <c r="E73" s="35">
        <f t="shared" si="52"/>
        <v>-336</v>
      </c>
      <c r="F73" s="35">
        <f t="shared" si="52"/>
        <v>-344</v>
      </c>
      <c r="G73" s="35">
        <f t="shared" si="52"/>
        <v>-352</v>
      </c>
      <c r="H73" s="35">
        <f t="shared" si="52"/>
        <v>-360</v>
      </c>
      <c r="I73" s="35">
        <f t="shared" si="52"/>
        <v>-360</v>
      </c>
      <c r="J73" s="35">
        <f t="shared" si="52"/>
        <v>-360</v>
      </c>
      <c r="K73" s="35">
        <f t="shared" si="52"/>
        <v>-368</v>
      </c>
      <c r="L73" s="35">
        <f t="shared" si="52"/>
        <v>-376</v>
      </c>
      <c r="M73" s="35">
        <f t="shared" si="52"/>
        <v>-384</v>
      </c>
      <c r="N73" s="35">
        <f t="shared" si="52"/>
        <v>-392</v>
      </c>
      <c r="O73" s="35">
        <f t="shared" si="52"/>
        <v>-400</v>
      </c>
      <c r="P73" s="35">
        <f t="shared" si="52"/>
        <v>-400</v>
      </c>
      <c r="Q73" s="35">
        <f t="shared" si="52"/>
        <v>-400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Nov!I1</f>
        <v>8</v>
      </c>
      <c r="J1" s="19"/>
      <c r="K1" s="36" t="s">
        <v>99</v>
      </c>
      <c r="L1" s="77">
        <f>Nov!L1</f>
        <v>7</v>
      </c>
      <c r="M1" s="77">
        <f>Nov!M1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Nov!B2</f>
        <v>Rechenzentrum</v>
      </c>
      <c r="C2" s="42"/>
      <c r="D2" s="43"/>
      <c r="E2" s="3"/>
      <c r="F2" s="3"/>
      <c r="H2" s="5" t="s">
        <v>5</v>
      </c>
      <c r="I2" s="76">
        <f>Nov!I2</f>
        <v>10</v>
      </c>
      <c r="J2" s="3"/>
      <c r="K2" s="49" t="s">
        <v>6</v>
      </c>
      <c r="L2" s="82">
        <f>Nov!L2</f>
        <v>0.3</v>
      </c>
      <c r="N2" s="11"/>
      <c r="O2" s="51" t="s">
        <v>7</v>
      </c>
      <c r="P2" s="62">
        <f>Nov!P6</f>
        <v>-400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Nov!B3</f>
        <v>Heinz Mustermann</v>
      </c>
      <c r="C3" s="42"/>
      <c r="D3" s="44"/>
      <c r="E3" s="3"/>
      <c r="F3" s="3"/>
      <c r="H3" s="5" t="s">
        <v>10</v>
      </c>
      <c r="I3" s="141">
        <f>Nov!I3</f>
        <v>40</v>
      </c>
      <c r="J3" s="4"/>
      <c r="K3" s="49" t="s">
        <v>11</v>
      </c>
      <c r="L3" s="82">
        <f>Nov!L3</f>
        <v>0.45</v>
      </c>
      <c r="N3" s="11"/>
      <c r="O3" s="58" t="s">
        <v>12</v>
      </c>
      <c r="P3" s="14">
        <f>SIGN(L9)*(DAY(L10)*24+HOUR(L10)+MINUTE(L10)/100)</f>
        <v>-384</v>
      </c>
    </row>
    <row r="4" spans="1:17" ht="15.95" customHeight="1" thickTop="1" thickBot="1" x14ac:dyDescent="0.25">
      <c r="A4" t="s">
        <v>13</v>
      </c>
      <c r="B4" s="61" t="s">
        <v>70</v>
      </c>
      <c r="C4" s="60"/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160</v>
      </c>
    </row>
    <row r="5" spans="1:17" ht="15.75" customHeight="1" thickBot="1" x14ac:dyDescent="0.25">
      <c r="A5" s="8" t="s">
        <v>17</v>
      </c>
      <c r="B5" s="59">
        <f>Nov!B5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-544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DATE(B5,12,1)</f>
        <v>43800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19.999999999999993</v>
      </c>
      <c r="H9" s="144">
        <f>TIME(INT(F9),(F9-INT(F9))*100,0)</f>
        <v>0.25</v>
      </c>
      <c r="I9" s="148">
        <f>ABS(P2)</f>
        <v>400</v>
      </c>
      <c r="J9" s="145">
        <f>TIME(INT(L1),(L1-INT(L1))*100,0)</f>
        <v>0.29166666666666669</v>
      </c>
      <c r="K9" s="146">
        <f>SUM(B36:P36)+SUM(B68:Q68)</f>
        <v>0.66666666666666663</v>
      </c>
      <c r="L9" s="147">
        <f>K9+I10</f>
        <v>-16</v>
      </c>
      <c r="M9" s="124">
        <f>'U+AT'!C22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-22.666666666666647</v>
      </c>
      <c r="Q9" s="56">
        <f>ABS(P2)</f>
        <v>400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-16.666666666666668</v>
      </c>
      <c r="J10" s="115">
        <f>TIME(INT(M1),(M1-INT(M1))*100,0)</f>
        <v>0.83333333333333337</v>
      </c>
      <c r="K10" s="114">
        <f>ABS(K9)</f>
        <v>0.66666666666666663</v>
      </c>
      <c r="L10" s="116">
        <f>ABS(L9)</f>
        <v>16</v>
      </c>
      <c r="M10" s="124">
        <f>'U+AT'!F22</f>
        <v>0</v>
      </c>
      <c r="N10" s="126">
        <f>Q54</f>
        <v>0</v>
      </c>
      <c r="O10" s="125">
        <f>ABS(P10)</f>
        <v>22.666666666666647</v>
      </c>
      <c r="P10" s="1">
        <f>IF(P9&gt;O9,O9,P9)</f>
        <v>-22.666666666666647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43800</v>
      </c>
      <c r="C11" s="22">
        <f t="shared" si="0"/>
        <v>43801</v>
      </c>
      <c r="D11" s="22">
        <f t="shared" si="0"/>
        <v>43802</v>
      </c>
      <c r="E11" s="22">
        <f t="shared" si="0"/>
        <v>43803</v>
      </c>
      <c r="F11" s="22">
        <f t="shared" si="0"/>
        <v>43804</v>
      </c>
      <c r="G11" s="22">
        <f t="shared" si="0"/>
        <v>43805</v>
      </c>
      <c r="H11" s="22">
        <f t="shared" si="0"/>
        <v>43806</v>
      </c>
      <c r="I11" s="22">
        <f t="shared" si="0"/>
        <v>43807</v>
      </c>
      <c r="J11" s="22">
        <f t="shared" si="0"/>
        <v>43808</v>
      </c>
      <c r="K11" s="22">
        <f t="shared" si="0"/>
        <v>43809</v>
      </c>
      <c r="L11" s="22">
        <f t="shared" si="0"/>
        <v>43810</v>
      </c>
      <c r="M11" s="22">
        <f t="shared" si="0"/>
        <v>43811</v>
      </c>
      <c r="N11" s="22">
        <f t="shared" si="0"/>
        <v>43812</v>
      </c>
      <c r="O11" s="22">
        <f t="shared" si="0"/>
        <v>43813</v>
      </c>
      <c r="P11" s="22">
        <f t="shared" si="0"/>
        <v>43814</v>
      </c>
      <c r="Q11" s="3"/>
    </row>
    <row r="12" spans="1:17" ht="15.95" customHeight="1" thickBot="1" x14ac:dyDescent="0.25">
      <c r="A12" s="7" t="s">
        <v>20</v>
      </c>
      <c r="B12" s="53">
        <f>B11</f>
        <v>43800</v>
      </c>
      <c r="C12" s="53">
        <f t="shared" ref="C12:P12" si="1">C11</f>
        <v>43801</v>
      </c>
      <c r="D12" s="53">
        <f t="shared" si="1"/>
        <v>43802</v>
      </c>
      <c r="E12" s="53">
        <f t="shared" si="1"/>
        <v>43803</v>
      </c>
      <c r="F12" s="53">
        <f t="shared" si="1"/>
        <v>43804</v>
      </c>
      <c r="G12" s="53">
        <f t="shared" si="1"/>
        <v>43805</v>
      </c>
      <c r="H12" s="53">
        <f t="shared" si="1"/>
        <v>43806</v>
      </c>
      <c r="I12" s="53">
        <f t="shared" si="1"/>
        <v>43807</v>
      </c>
      <c r="J12" s="53">
        <f t="shared" si="1"/>
        <v>43808</v>
      </c>
      <c r="K12" s="53">
        <f t="shared" si="1"/>
        <v>43809</v>
      </c>
      <c r="L12" s="53">
        <f t="shared" si="1"/>
        <v>43810</v>
      </c>
      <c r="M12" s="53">
        <f t="shared" si="1"/>
        <v>43811</v>
      </c>
      <c r="N12" s="53">
        <f t="shared" si="1"/>
        <v>43812</v>
      </c>
      <c r="O12" s="53">
        <f t="shared" si="1"/>
        <v>43813</v>
      </c>
      <c r="P12" s="53">
        <f t="shared" si="1"/>
        <v>43814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8</v>
      </c>
      <c r="D19" s="24">
        <f t="shared" si="3"/>
        <v>8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0</v>
      </c>
      <c r="I19" s="24">
        <f t="shared" si="3"/>
        <v>0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0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</v>
      </c>
      <c r="I29" s="26">
        <f t="shared" si="13"/>
        <v>0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0.33333333333333331</v>
      </c>
      <c r="D30" s="28">
        <f t="shared" ref="D30:P30" si="14">C30+D29</f>
        <v>0.66666666666666663</v>
      </c>
      <c r="E30" s="28">
        <f t="shared" si="14"/>
        <v>1</v>
      </c>
      <c r="F30" s="28">
        <f t="shared" si="14"/>
        <v>1.3333333333333333</v>
      </c>
      <c r="G30" s="28">
        <f t="shared" si="14"/>
        <v>1.6666666666666665</v>
      </c>
      <c r="H30" s="28">
        <f t="shared" si="14"/>
        <v>1.6666666666666665</v>
      </c>
      <c r="I30" s="28">
        <f t="shared" si="14"/>
        <v>1.6666666666666665</v>
      </c>
      <c r="J30" s="28">
        <f t="shared" si="14"/>
        <v>1.9999999999999998</v>
      </c>
      <c r="K30" s="28">
        <f t="shared" si="14"/>
        <v>2.333333333333333</v>
      </c>
      <c r="L30" s="28">
        <f t="shared" si="14"/>
        <v>2.6666666666666665</v>
      </c>
      <c r="M30" s="28">
        <f t="shared" si="14"/>
        <v>3</v>
      </c>
      <c r="N30" s="28">
        <f t="shared" si="14"/>
        <v>3.3333333333333335</v>
      </c>
      <c r="O30" s="28">
        <f t="shared" si="14"/>
        <v>3.3333333333333335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0</v>
      </c>
      <c r="I38" s="30">
        <f t="shared" si="22"/>
        <v>0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0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-8</v>
      </c>
      <c r="D39" s="33">
        <f t="shared" si="23"/>
        <v>-8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0</v>
      </c>
      <c r="I39" s="33">
        <f t="shared" si="23"/>
        <v>0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0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-16.666666666666668</v>
      </c>
      <c r="C40" s="30">
        <f t="shared" ref="C40:P40" si="24">C38+B40</f>
        <v>-17</v>
      </c>
      <c r="D40" s="30">
        <f t="shared" si="24"/>
        <v>-17.333333333333332</v>
      </c>
      <c r="E40" s="30">
        <f t="shared" si="24"/>
        <v>-17.666666666666664</v>
      </c>
      <c r="F40" s="30">
        <f t="shared" si="24"/>
        <v>-17.999999999999996</v>
      </c>
      <c r="G40" s="30">
        <f t="shared" si="24"/>
        <v>-18.333333333333329</v>
      </c>
      <c r="H40" s="30">
        <f t="shared" si="24"/>
        <v>-18.333333333333329</v>
      </c>
      <c r="I40" s="30">
        <f t="shared" si="24"/>
        <v>-18.333333333333329</v>
      </c>
      <c r="J40" s="30">
        <f t="shared" si="24"/>
        <v>-18.666666666666661</v>
      </c>
      <c r="K40" s="30">
        <f t="shared" si="24"/>
        <v>-18.999999999999993</v>
      </c>
      <c r="L40" s="30">
        <f t="shared" si="24"/>
        <v>-19.333333333333325</v>
      </c>
      <c r="M40" s="30">
        <f t="shared" si="24"/>
        <v>-19.666666666666657</v>
      </c>
      <c r="N40" s="30">
        <f t="shared" si="24"/>
        <v>-19.999999999999989</v>
      </c>
      <c r="O40" s="30">
        <f t="shared" si="24"/>
        <v>-19.999999999999989</v>
      </c>
      <c r="P40" s="78">
        <f t="shared" si="24"/>
        <v>-19.999999999999989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-400</v>
      </c>
      <c r="C41" s="35">
        <f t="shared" ref="C41:P41" si="25">SIGN(C40)*(DAY(ABS(C40))*24+HOUR(ABS(C40))+MINUTE(ABS(C40))/100)</f>
        <v>-408</v>
      </c>
      <c r="D41" s="35">
        <f t="shared" si="25"/>
        <v>-416</v>
      </c>
      <c r="E41" s="35">
        <f t="shared" si="25"/>
        <v>-424</v>
      </c>
      <c r="F41" s="35">
        <f t="shared" si="25"/>
        <v>-432</v>
      </c>
      <c r="G41" s="35">
        <f t="shared" si="25"/>
        <v>-440</v>
      </c>
      <c r="H41" s="35">
        <f t="shared" si="25"/>
        <v>-440</v>
      </c>
      <c r="I41" s="35">
        <f t="shared" si="25"/>
        <v>-440</v>
      </c>
      <c r="J41" s="35">
        <f t="shared" si="25"/>
        <v>-448</v>
      </c>
      <c r="K41" s="35">
        <f t="shared" si="25"/>
        <v>-456</v>
      </c>
      <c r="L41" s="35">
        <f t="shared" si="25"/>
        <v>-464</v>
      </c>
      <c r="M41" s="35">
        <f t="shared" si="25"/>
        <v>-472</v>
      </c>
      <c r="N41" s="35">
        <f t="shared" si="25"/>
        <v>-480</v>
      </c>
      <c r="O41" s="35">
        <f t="shared" si="25"/>
        <v>-480</v>
      </c>
      <c r="P41" s="35">
        <f t="shared" si="25"/>
        <v>-480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43815</v>
      </c>
      <c r="C43" s="22">
        <f t="shared" si="27"/>
        <v>43816</v>
      </c>
      <c r="D43" s="22">
        <f t="shared" si="27"/>
        <v>43817</v>
      </c>
      <c r="E43" s="22">
        <f t="shared" si="27"/>
        <v>43818</v>
      </c>
      <c r="F43" s="22">
        <f t="shared" si="27"/>
        <v>43819</v>
      </c>
      <c r="G43" s="22">
        <f t="shared" si="27"/>
        <v>43820</v>
      </c>
      <c r="H43" s="22">
        <f t="shared" si="27"/>
        <v>43821</v>
      </c>
      <c r="I43" s="22">
        <f t="shared" si="27"/>
        <v>43822</v>
      </c>
      <c r="J43" s="22">
        <f t="shared" si="27"/>
        <v>43823</v>
      </c>
      <c r="K43" s="22">
        <f t="shared" si="27"/>
        <v>43824</v>
      </c>
      <c r="L43" s="22">
        <f t="shared" si="27"/>
        <v>43825</v>
      </c>
      <c r="M43" s="22">
        <f t="shared" si="27"/>
        <v>43826</v>
      </c>
      <c r="N43" s="22">
        <f t="shared" si="27"/>
        <v>43827</v>
      </c>
      <c r="O43" s="22">
        <f>IF(MONTH($B$9+COLUMN(O45)+13)=MONTH($B$9),$B$9+COLUMN(O45)+13,"")</f>
        <v>43828</v>
      </c>
      <c r="P43" s="22">
        <f>IF(MONTH($B$9+COLUMN(P45)+13)=MONTH($B$9),$B$9+COLUMN(P45)+13,"")</f>
        <v>43829</v>
      </c>
      <c r="Q43" s="22">
        <f>IF(MONTH($B$9+COLUMN(Q45)+13)=MONTH($B$9),$B$9+COLUMN(Q45)+13,"")</f>
        <v>43830</v>
      </c>
    </row>
    <row r="44" spans="1:17" ht="15.95" customHeight="1" thickBot="1" x14ac:dyDescent="0.25">
      <c r="A44" s="7" t="s">
        <v>20</v>
      </c>
      <c r="B44" s="53">
        <f t="shared" ref="B44:Q44" si="28">B43</f>
        <v>43815</v>
      </c>
      <c r="C44" s="53">
        <f t="shared" si="28"/>
        <v>43816</v>
      </c>
      <c r="D44" s="53">
        <f t="shared" si="28"/>
        <v>43817</v>
      </c>
      <c r="E44" s="53">
        <f t="shared" si="28"/>
        <v>43818</v>
      </c>
      <c r="F44" s="53">
        <f t="shared" si="28"/>
        <v>43819</v>
      </c>
      <c r="G44" s="53">
        <f t="shared" si="28"/>
        <v>43820</v>
      </c>
      <c r="H44" s="53">
        <f t="shared" si="28"/>
        <v>43821</v>
      </c>
      <c r="I44" s="53">
        <f t="shared" si="28"/>
        <v>43822</v>
      </c>
      <c r="J44" s="53">
        <f t="shared" si="28"/>
        <v>43823</v>
      </c>
      <c r="K44" s="53">
        <f t="shared" si="28"/>
        <v>43824</v>
      </c>
      <c r="L44" s="53">
        <f t="shared" si="28"/>
        <v>43825</v>
      </c>
      <c r="M44" s="53">
        <f t="shared" si="28"/>
        <v>43826</v>
      </c>
      <c r="N44" s="53">
        <f t="shared" si="28"/>
        <v>43827</v>
      </c>
      <c r="O44" s="53">
        <f t="shared" si="28"/>
        <v>43828</v>
      </c>
      <c r="P44" s="53">
        <f t="shared" si="28"/>
        <v>43829</v>
      </c>
      <c r="Q44" s="53">
        <f t="shared" si="28"/>
        <v>43830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8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8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 t="s">
        <v>71</v>
      </c>
      <c r="K48" s="38" t="s">
        <v>25</v>
      </c>
      <c r="L48" s="38" t="s">
        <v>25</v>
      </c>
      <c r="M48" s="38"/>
      <c r="N48" s="38"/>
      <c r="O48" s="38"/>
      <c r="P48" s="38"/>
      <c r="Q48" s="39" t="s">
        <v>71</v>
      </c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0</v>
      </c>
      <c r="H51" s="24">
        <f t="shared" si="30"/>
        <v>0</v>
      </c>
      <c r="I51" s="24">
        <f t="shared" si="30"/>
        <v>8</v>
      </c>
      <c r="J51" s="24">
        <f t="shared" si="30"/>
        <v>8</v>
      </c>
      <c r="K51" s="24">
        <f t="shared" si="30"/>
        <v>0</v>
      </c>
      <c r="L51" s="24">
        <f t="shared" si="30"/>
        <v>0</v>
      </c>
      <c r="M51" s="24">
        <f t="shared" si="30"/>
        <v>8</v>
      </c>
      <c r="N51" s="24">
        <f t="shared" si="30"/>
        <v>0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8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0.33333333333333331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0.33333333333333331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</v>
      </c>
      <c r="H61" s="26">
        <f t="shared" si="40"/>
        <v>0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</v>
      </c>
      <c r="L61" s="26">
        <f t="shared" si="40"/>
        <v>0</v>
      </c>
      <c r="M61" s="26">
        <f t="shared" si="40"/>
        <v>0.33333333333333331</v>
      </c>
      <c r="N61" s="26">
        <f t="shared" si="40"/>
        <v>0</v>
      </c>
      <c r="O61" s="26">
        <f t="shared" si="40"/>
        <v>0</v>
      </c>
      <c r="P61" s="26">
        <f t="shared" si="40"/>
        <v>0.33333333333333331</v>
      </c>
      <c r="Q61" s="26">
        <f t="shared" si="40"/>
        <v>0.33333333333333331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4</v>
      </c>
      <c r="D62" s="28">
        <f t="shared" ref="D62:Q62" si="41">C62+D61</f>
        <v>4.333333333333333</v>
      </c>
      <c r="E62" s="28">
        <f t="shared" si="41"/>
        <v>4.6666666666666661</v>
      </c>
      <c r="F62" s="28">
        <f t="shared" si="41"/>
        <v>4.9999999999999991</v>
      </c>
      <c r="G62" s="28">
        <f t="shared" si="41"/>
        <v>4.9999999999999991</v>
      </c>
      <c r="H62" s="28">
        <f t="shared" si="41"/>
        <v>4.9999999999999991</v>
      </c>
      <c r="I62" s="28">
        <f t="shared" si="41"/>
        <v>5.3333333333333321</v>
      </c>
      <c r="J62" s="28">
        <f t="shared" si="41"/>
        <v>5.6666666666666652</v>
      </c>
      <c r="K62" s="28">
        <f t="shared" si="41"/>
        <v>5.6666666666666652</v>
      </c>
      <c r="L62" s="28">
        <f t="shared" si="41"/>
        <v>5.6666666666666652</v>
      </c>
      <c r="M62" s="28">
        <f t="shared" si="41"/>
        <v>5.9999999999999982</v>
      </c>
      <c r="N62" s="28">
        <f t="shared" si="41"/>
        <v>5.9999999999999982</v>
      </c>
      <c r="O62" s="28">
        <f t="shared" si="41"/>
        <v>5.9999999999999982</v>
      </c>
      <c r="P62" s="28">
        <f t="shared" si="41"/>
        <v>6.3333333333333313</v>
      </c>
      <c r="Q62" s="71">
        <f t="shared" si="41"/>
        <v>6.6666666666666643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0.33333333333333331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0.33333333333333331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0.33333333333333331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0.33333333333333331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8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8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0</v>
      </c>
      <c r="H70" s="30">
        <f t="shared" si="49"/>
        <v>0</v>
      </c>
      <c r="I70" s="30">
        <f t="shared" si="49"/>
        <v>-0.33333333333333331</v>
      </c>
      <c r="J70" s="30">
        <f t="shared" si="49"/>
        <v>0</v>
      </c>
      <c r="K70" s="30">
        <f t="shared" si="49"/>
        <v>0</v>
      </c>
      <c r="L70" s="30">
        <f t="shared" si="49"/>
        <v>0</v>
      </c>
      <c r="M70" s="30">
        <f t="shared" si="49"/>
        <v>-0.33333333333333331</v>
      </c>
      <c r="N70" s="30">
        <f t="shared" si="49"/>
        <v>0</v>
      </c>
      <c r="O70" s="30">
        <f t="shared" si="49"/>
        <v>0</v>
      </c>
      <c r="P70" s="30">
        <f t="shared" si="49"/>
        <v>-0.33333333333333331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0</v>
      </c>
      <c r="H71" s="33">
        <f t="shared" si="50"/>
        <v>0</v>
      </c>
      <c r="I71" s="33">
        <f t="shared" si="50"/>
        <v>-8</v>
      </c>
      <c r="J71" s="33">
        <f t="shared" si="50"/>
        <v>0</v>
      </c>
      <c r="K71" s="33">
        <f t="shared" si="50"/>
        <v>0</v>
      </c>
      <c r="L71" s="33">
        <f t="shared" si="50"/>
        <v>0</v>
      </c>
      <c r="M71" s="33">
        <f t="shared" si="50"/>
        <v>-8</v>
      </c>
      <c r="N71" s="33">
        <f t="shared" si="50"/>
        <v>0</v>
      </c>
      <c r="O71" s="33">
        <f t="shared" si="50"/>
        <v>0</v>
      </c>
      <c r="P71" s="34">
        <f t="shared" si="50"/>
        <v>-8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-20.333333333333321</v>
      </c>
      <c r="C72" s="30">
        <f t="shared" ref="C72:Q72" si="51">C70+B72</f>
        <v>-20.666666666666654</v>
      </c>
      <c r="D72" s="30">
        <f t="shared" si="51"/>
        <v>-20.999999999999986</v>
      </c>
      <c r="E72" s="30">
        <f t="shared" si="51"/>
        <v>-21.333333333333318</v>
      </c>
      <c r="F72" s="30">
        <f t="shared" si="51"/>
        <v>-21.66666666666665</v>
      </c>
      <c r="G72" s="30">
        <f t="shared" si="51"/>
        <v>-21.66666666666665</v>
      </c>
      <c r="H72" s="30">
        <f t="shared" si="51"/>
        <v>-21.66666666666665</v>
      </c>
      <c r="I72" s="30">
        <f t="shared" si="51"/>
        <v>-21.999999999999982</v>
      </c>
      <c r="J72" s="30">
        <f t="shared" si="51"/>
        <v>-21.999999999999982</v>
      </c>
      <c r="K72" s="30">
        <f t="shared" si="51"/>
        <v>-21.999999999999982</v>
      </c>
      <c r="L72" s="30">
        <f t="shared" si="51"/>
        <v>-21.999999999999982</v>
      </c>
      <c r="M72" s="30">
        <f t="shared" si="51"/>
        <v>-22.333333333333314</v>
      </c>
      <c r="N72" s="30">
        <f t="shared" si="51"/>
        <v>-22.333333333333314</v>
      </c>
      <c r="O72" s="30">
        <f t="shared" si="51"/>
        <v>-22.333333333333314</v>
      </c>
      <c r="P72" s="30">
        <f t="shared" si="51"/>
        <v>-22.666666666666647</v>
      </c>
      <c r="Q72" s="78">
        <f t="shared" si="51"/>
        <v>-22.666666666666647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-488</v>
      </c>
      <c r="C73" s="35">
        <f t="shared" ref="C73:Q73" si="52">SIGN(C72)*(DAY(ABS(C72))*24+HOUR(ABS(C72))+MINUTE(ABS(C72))/100)</f>
        <v>-496</v>
      </c>
      <c r="D73" s="35">
        <f t="shared" si="52"/>
        <v>-504</v>
      </c>
      <c r="E73" s="35">
        <f t="shared" si="52"/>
        <v>-512</v>
      </c>
      <c r="F73" s="35">
        <f t="shared" si="52"/>
        <v>-520</v>
      </c>
      <c r="G73" s="35">
        <f t="shared" si="52"/>
        <v>-520</v>
      </c>
      <c r="H73" s="35">
        <f t="shared" si="52"/>
        <v>-520</v>
      </c>
      <c r="I73" s="35">
        <f t="shared" si="52"/>
        <v>-528</v>
      </c>
      <c r="J73" s="35">
        <f t="shared" si="52"/>
        <v>-528</v>
      </c>
      <c r="K73" s="35">
        <f t="shared" si="52"/>
        <v>-528</v>
      </c>
      <c r="L73" s="35">
        <f t="shared" si="52"/>
        <v>-528</v>
      </c>
      <c r="M73" s="35">
        <f t="shared" si="52"/>
        <v>-536</v>
      </c>
      <c r="N73" s="35">
        <f t="shared" si="52"/>
        <v>-536</v>
      </c>
      <c r="O73" s="35">
        <f t="shared" si="52"/>
        <v>-536</v>
      </c>
      <c r="P73" s="35">
        <f t="shared" si="52"/>
        <v>-544</v>
      </c>
      <c r="Q73" s="35">
        <f t="shared" si="52"/>
        <v>-544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79"/>
  <sheetViews>
    <sheetView tabSelected="1" workbookViewId="0">
      <selection activeCell="V50" sqref="V50"/>
    </sheetView>
  </sheetViews>
  <sheetFormatPr baseColWidth="10" defaultRowHeight="12.75" x14ac:dyDescent="0.2"/>
  <cols>
    <col min="1" max="1" width="12.42578125" style="7" customWidth="1"/>
    <col min="2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107</v>
      </c>
      <c r="B1" s="3"/>
      <c r="C1" s="3"/>
      <c r="D1" s="3"/>
      <c r="E1" s="3"/>
      <c r="F1" s="4"/>
      <c r="H1" s="5" t="s">
        <v>0</v>
      </c>
      <c r="I1" s="76">
        <v>8</v>
      </c>
      <c r="J1" s="19"/>
      <c r="K1" s="36" t="s">
        <v>99</v>
      </c>
      <c r="L1" s="77">
        <v>7</v>
      </c>
      <c r="M1" s="77"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2" t="s">
        <v>4</v>
      </c>
      <c r="C2" s="9"/>
      <c r="D2" s="10"/>
      <c r="E2" s="3"/>
      <c r="F2" s="3"/>
      <c r="H2" s="5" t="s">
        <v>5</v>
      </c>
      <c r="I2" s="76">
        <v>10</v>
      </c>
      <c r="J2" s="3"/>
      <c r="K2" s="49" t="s">
        <v>6</v>
      </c>
      <c r="L2" s="82">
        <v>0.3</v>
      </c>
      <c r="N2" s="11"/>
      <c r="O2" s="51" t="s">
        <v>7</v>
      </c>
      <c r="P2" s="65"/>
      <c r="Q2" s="85" t="str">
        <f>IF(Q9-INT(Q9)&gt;0.59,"Eing.fehler","")</f>
        <v/>
      </c>
    </row>
    <row r="3" spans="1:17" ht="15.95" customHeight="1" thickBot="1" x14ac:dyDescent="0.25">
      <c r="A3" s="8" t="s">
        <v>8</v>
      </c>
      <c r="B3" s="2" t="s">
        <v>9</v>
      </c>
      <c r="C3" s="9"/>
      <c r="D3" s="13"/>
      <c r="E3" s="3"/>
      <c r="F3" s="3"/>
      <c r="H3" s="5" t="s">
        <v>10</v>
      </c>
      <c r="I3" s="141">
        <v>40</v>
      </c>
      <c r="J3" s="4"/>
      <c r="K3" s="49" t="s">
        <v>11</v>
      </c>
      <c r="L3" s="82">
        <v>0.45</v>
      </c>
      <c r="N3" s="11"/>
      <c r="O3" s="58" t="s">
        <v>12</v>
      </c>
      <c r="P3" s="14">
        <f>SIGN(L9)*(DAY(L10)*24+HOUR(L10)+MINUTE(L10)/100)</f>
        <v>0</v>
      </c>
    </row>
    <row r="4" spans="1:17" ht="16.5" customHeight="1" thickTop="1" thickBot="1" x14ac:dyDescent="0.25">
      <c r="A4" t="s">
        <v>13</v>
      </c>
      <c r="B4" s="45" t="s">
        <v>14</v>
      </c>
      <c r="C4"/>
      <c r="D4" s="46" t="str">
        <f>"" &amp;P4 &amp; " Arbeitsstunden"</f>
        <v>176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176</v>
      </c>
    </row>
    <row r="5" spans="1:17" ht="15.75" customHeight="1" thickBot="1" x14ac:dyDescent="0.25">
      <c r="A5" s="8" t="s">
        <v>17</v>
      </c>
      <c r="B5" s="54"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-176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DATE(B5,1,1)</f>
        <v>43466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5">
        <f>ABS(P2)</f>
        <v>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0</v>
      </c>
      <c r="M9" s="124">
        <f>'U+AT'!C11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-7.3333333333333304</v>
      </c>
      <c r="Q9" s="56">
        <f>ABS(P2)</f>
        <v>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0</v>
      </c>
      <c r="J10" s="115">
        <f>TIME(INT(M1),(M1-INT(M1))*100,0)</f>
        <v>0.83333333333333337</v>
      </c>
      <c r="K10" s="114">
        <f>ABS(K9)</f>
        <v>0</v>
      </c>
      <c r="L10" s="116">
        <f>ABS(L9)</f>
        <v>0</v>
      </c>
      <c r="M10" s="124">
        <f>'U+AT'!F11</f>
        <v>0</v>
      </c>
      <c r="N10" s="126">
        <f>Q54</f>
        <v>0</v>
      </c>
      <c r="O10" s="125">
        <f>ABS(P10)</f>
        <v>7.3333333333333304</v>
      </c>
      <c r="P10" s="1">
        <f>IF(P9&gt;O9,O9,P9)</f>
        <v>-7.3333333333333304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43466</v>
      </c>
      <c r="C11" s="22">
        <f t="shared" si="0"/>
        <v>43467</v>
      </c>
      <c r="D11" s="22">
        <f t="shared" si="0"/>
        <v>43468</v>
      </c>
      <c r="E11" s="22">
        <f t="shared" si="0"/>
        <v>43469</v>
      </c>
      <c r="F11" s="22">
        <f t="shared" si="0"/>
        <v>43470</v>
      </c>
      <c r="G11" s="22">
        <f t="shared" si="0"/>
        <v>43471</v>
      </c>
      <c r="H11" s="22">
        <f t="shared" si="0"/>
        <v>43472</v>
      </c>
      <c r="I11" s="22">
        <f t="shared" si="0"/>
        <v>43473</v>
      </c>
      <c r="J11" s="22">
        <f t="shared" si="0"/>
        <v>43474</v>
      </c>
      <c r="K11" s="22">
        <f t="shared" si="0"/>
        <v>43475</v>
      </c>
      <c r="L11" s="22">
        <f t="shared" si="0"/>
        <v>43476</v>
      </c>
      <c r="M11" s="22">
        <f t="shared" si="0"/>
        <v>43477</v>
      </c>
      <c r="N11" s="22">
        <f t="shared" si="0"/>
        <v>43478</v>
      </c>
      <c r="O11" s="22">
        <f t="shared" si="0"/>
        <v>43479</v>
      </c>
      <c r="P11" s="22">
        <f t="shared" si="0"/>
        <v>43480</v>
      </c>
      <c r="Q11" s="3"/>
    </row>
    <row r="12" spans="1:17" ht="15.95" customHeight="1" thickBot="1" x14ac:dyDescent="0.25">
      <c r="A12" s="7" t="s">
        <v>20</v>
      </c>
      <c r="B12" s="53">
        <f>B11</f>
        <v>43466</v>
      </c>
      <c r="C12" s="53">
        <f t="shared" ref="C12:P12" si="1">C11</f>
        <v>43467</v>
      </c>
      <c r="D12" s="53">
        <f t="shared" si="1"/>
        <v>43468</v>
      </c>
      <c r="E12" s="53">
        <f t="shared" si="1"/>
        <v>43469</v>
      </c>
      <c r="F12" s="53">
        <f t="shared" si="1"/>
        <v>43470</v>
      </c>
      <c r="G12" s="53">
        <f t="shared" si="1"/>
        <v>43471</v>
      </c>
      <c r="H12" s="53">
        <f t="shared" si="1"/>
        <v>43472</v>
      </c>
      <c r="I12" s="53">
        <f t="shared" si="1"/>
        <v>43473</v>
      </c>
      <c r="J12" s="53">
        <f t="shared" si="1"/>
        <v>43474</v>
      </c>
      <c r="K12" s="53">
        <f t="shared" si="1"/>
        <v>43475</v>
      </c>
      <c r="L12" s="53">
        <f t="shared" si="1"/>
        <v>43476</v>
      </c>
      <c r="M12" s="53">
        <f t="shared" si="1"/>
        <v>43477</v>
      </c>
      <c r="N12" s="53">
        <f t="shared" si="1"/>
        <v>43478</v>
      </c>
      <c r="O12" s="53">
        <f t="shared" si="1"/>
        <v>43479</v>
      </c>
      <c r="P12" s="53">
        <f t="shared" si="1"/>
        <v>43480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1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17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7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8</v>
      </c>
      <c r="D19" s="24">
        <f t="shared" si="3"/>
        <v>8</v>
      </c>
      <c r="E19" s="24">
        <f t="shared" si="3"/>
        <v>8</v>
      </c>
      <c r="F19" s="24">
        <f t="shared" si="3"/>
        <v>0</v>
      </c>
      <c r="G19" s="24">
        <f t="shared" si="3"/>
        <v>0</v>
      </c>
      <c r="H19" s="24">
        <f t="shared" si="3"/>
        <v>8</v>
      </c>
      <c r="I19" s="24">
        <f t="shared" si="3"/>
        <v>8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0</v>
      </c>
      <c r="N19" s="24">
        <f t="shared" si="3"/>
        <v>0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>TIME(INT(C13),(C13-INT(C13))*100,0)</f>
        <v>0</v>
      </c>
      <c r="D23" s="26">
        <f>TIME(INT(D13),(D13-INT(D13))*100,0)</f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15</v>
      </c>
      <c r="B29" s="26">
        <f t="shared" ref="B29:P29" si="13">TIME(INT(B19),(B19-INT(B19))*100,0)</f>
        <v>0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</v>
      </c>
      <c r="G29" s="26">
        <f t="shared" si="13"/>
        <v>0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</v>
      </c>
      <c r="N29" s="26">
        <f t="shared" si="13"/>
        <v>0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0.33333333333333331</v>
      </c>
      <c r="D30" s="28">
        <f t="shared" ref="D30:P30" si="14">C30+D29</f>
        <v>0.66666666666666663</v>
      </c>
      <c r="E30" s="28">
        <f t="shared" si="14"/>
        <v>1</v>
      </c>
      <c r="F30" s="28">
        <f t="shared" si="14"/>
        <v>1</v>
      </c>
      <c r="G30" s="28">
        <f t="shared" si="14"/>
        <v>1</v>
      </c>
      <c r="H30" s="28">
        <f t="shared" si="14"/>
        <v>1.3333333333333333</v>
      </c>
      <c r="I30" s="28">
        <f t="shared" si="14"/>
        <v>1.6666666666666665</v>
      </c>
      <c r="J30" s="28">
        <f t="shared" si="14"/>
        <v>1.9999999999999998</v>
      </c>
      <c r="K30" s="28">
        <f t="shared" si="14"/>
        <v>2.333333333333333</v>
      </c>
      <c r="L30" s="28">
        <f t="shared" si="14"/>
        <v>2.6666666666666665</v>
      </c>
      <c r="M30" s="28">
        <f t="shared" si="14"/>
        <v>2.6666666666666665</v>
      </c>
      <c r="N30" s="28">
        <f t="shared" si="14"/>
        <v>2.6666666666666665</v>
      </c>
      <c r="O30" s="28">
        <f t="shared" si="14"/>
        <v>3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>HOUR(B32)+MINUTE(B32)/100</f>
        <v>0</v>
      </c>
      <c r="C33" s="88">
        <f t="shared" ref="C33:P33" si="17">HOUR(C32)+MINUTE(C32)/100</f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0</v>
      </c>
      <c r="G38" s="30">
        <f t="shared" si="22"/>
        <v>0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0</v>
      </c>
      <c r="N38" s="30">
        <f t="shared" si="22"/>
        <v>0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 t="shared" ref="B39:P39" si="23">SIGN(B38)*(HOUR(ABS(B38))+MINUTE(ABS(B38))/100)</f>
        <v>0</v>
      </c>
      <c r="C39" s="33">
        <f t="shared" si="23"/>
        <v>-8</v>
      </c>
      <c r="D39" s="33">
        <f t="shared" si="23"/>
        <v>-8</v>
      </c>
      <c r="E39" s="33">
        <f t="shared" si="23"/>
        <v>-8</v>
      </c>
      <c r="F39" s="33">
        <f t="shared" si="23"/>
        <v>0</v>
      </c>
      <c r="G39" s="33">
        <f t="shared" si="23"/>
        <v>0</v>
      </c>
      <c r="H39" s="33">
        <f t="shared" si="23"/>
        <v>-8</v>
      </c>
      <c r="I39" s="33">
        <f t="shared" si="23"/>
        <v>-8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0</v>
      </c>
      <c r="N39" s="33">
        <f t="shared" si="23"/>
        <v>0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0</v>
      </c>
      <c r="C40" s="30">
        <f t="shared" ref="C40:P40" si="24">C38+B40</f>
        <v>-0.33333333333333331</v>
      </c>
      <c r="D40" s="30">
        <f t="shared" si="24"/>
        <v>-0.66666666666666663</v>
      </c>
      <c r="E40" s="30">
        <f t="shared" si="24"/>
        <v>-1</v>
      </c>
      <c r="F40" s="30">
        <f t="shared" si="24"/>
        <v>-1</v>
      </c>
      <c r="G40" s="30">
        <f t="shared" si="24"/>
        <v>-1</v>
      </c>
      <c r="H40" s="30">
        <f t="shared" si="24"/>
        <v>-1.3333333333333333</v>
      </c>
      <c r="I40" s="30">
        <f t="shared" si="24"/>
        <v>-1.6666666666666665</v>
      </c>
      <c r="J40" s="30">
        <f t="shared" si="24"/>
        <v>-1.9999999999999998</v>
      </c>
      <c r="K40" s="30">
        <f t="shared" si="24"/>
        <v>-2.333333333333333</v>
      </c>
      <c r="L40" s="30">
        <f t="shared" si="24"/>
        <v>-2.6666666666666665</v>
      </c>
      <c r="M40" s="30">
        <f t="shared" si="24"/>
        <v>-2.6666666666666665</v>
      </c>
      <c r="N40" s="30">
        <f t="shared" si="24"/>
        <v>-2.6666666666666665</v>
      </c>
      <c r="O40" s="30">
        <f t="shared" si="24"/>
        <v>-3</v>
      </c>
      <c r="P40" s="78">
        <f t="shared" si="24"/>
        <v>-3.3333333333333335</v>
      </c>
      <c r="Q40" s="3"/>
    </row>
    <row r="41" spans="1:17" ht="15.95" customHeight="1" thickTop="1" x14ac:dyDescent="0.2">
      <c r="A41" s="31" t="s">
        <v>44</v>
      </c>
      <c r="B41" s="35">
        <f t="shared" ref="B41:P41" si="25">SIGN(B40)*(DAY(ABS(B40))*24+HOUR(ABS(B40))+MINUTE(ABS(B40))/100)</f>
        <v>0</v>
      </c>
      <c r="C41" s="35">
        <f t="shared" si="25"/>
        <v>-8</v>
      </c>
      <c r="D41" s="35">
        <f t="shared" si="25"/>
        <v>-16</v>
      </c>
      <c r="E41" s="35">
        <f t="shared" si="25"/>
        <v>-24</v>
      </c>
      <c r="F41" s="35">
        <f t="shared" si="25"/>
        <v>-24</v>
      </c>
      <c r="G41" s="35">
        <f t="shared" si="25"/>
        <v>-24</v>
      </c>
      <c r="H41" s="35">
        <f t="shared" si="25"/>
        <v>-32</v>
      </c>
      <c r="I41" s="35">
        <f t="shared" si="25"/>
        <v>-40</v>
      </c>
      <c r="J41" s="35">
        <f t="shared" si="25"/>
        <v>-48</v>
      </c>
      <c r="K41" s="35">
        <f t="shared" si="25"/>
        <v>-56</v>
      </c>
      <c r="L41" s="35">
        <f t="shared" si="25"/>
        <v>-64</v>
      </c>
      <c r="M41" s="35">
        <f t="shared" si="25"/>
        <v>-64</v>
      </c>
      <c r="N41" s="35">
        <f t="shared" si="25"/>
        <v>-64</v>
      </c>
      <c r="O41" s="35">
        <f t="shared" si="25"/>
        <v>-72</v>
      </c>
      <c r="P41" s="35">
        <f t="shared" si="25"/>
        <v>-80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43481</v>
      </c>
      <c r="C43" s="22">
        <f t="shared" si="27"/>
        <v>43482</v>
      </c>
      <c r="D43" s="22">
        <f t="shared" si="27"/>
        <v>43483</v>
      </c>
      <c r="E43" s="22">
        <f t="shared" si="27"/>
        <v>43484</v>
      </c>
      <c r="F43" s="22">
        <f t="shared" si="27"/>
        <v>43485</v>
      </c>
      <c r="G43" s="22">
        <f t="shared" si="27"/>
        <v>43486</v>
      </c>
      <c r="H43" s="22">
        <f t="shared" si="27"/>
        <v>43487</v>
      </c>
      <c r="I43" s="22">
        <f t="shared" si="27"/>
        <v>43488</v>
      </c>
      <c r="J43" s="22">
        <f t="shared" si="27"/>
        <v>43489</v>
      </c>
      <c r="K43" s="22">
        <f t="shared" si="27"/>
        <v>43490</v>
      </c>
      <c r="L43" s="22">
        <f t="shared" si="27"/>
        <v>43491</v>
      </c>
      <c r="M43" s="22">
        <f t="shared" si="27"/>
        <v>43492</v>
      </c>
      <c r="N43" s="22">
        <f t="shared" si="27"/>
        <v>43493</v>
      </c>
      <c r="O43" s="22">
        <f>IF(MONTH($B$9+COLUMN(O45)+13)=MONTH($B$9),$B$9+COLUMN(O45)+13,"")</f>
        <v>43494</v>
      </c>
      <c r="P43" s="22">
        <f>IF(MONTH($B$9+COLUMN(P45)+13)=MONTH($B$9),$B$9+COLUMN(P45)+13,"")</f>
        <v>43495</v>
      </c>
      <c r="Q43" s="22">
        <f>IF(MONTH($B$9+COLUMN(Q45)+13)=MONTH($B$9),$B$9+COLUMN(Q45)+13,"")</f>
        <v>43496</v>
      </c>
    </row>
    <row r="44" spans="1:17" ht="15.95" customHeight="1" thickBot="1" x14ac:dyDescent="0.25">
      <c r="A44" s="7" t="s">
        <v>20</v>
      </c>
      <c r="B44" s="53">
        <f t="shared" ref="B44:Q44" si="28">B43</f>
        <v>43481</v>
      </c>
      <c r="C44" s="53">
        <f t="shared" si="28"/>
        <v>43482</v>
      </c>
      <c r="D44" s="53">
        <f t="shared" si="28"/>
        <v>43483</v>
      </c>
      <c r="E44" s="53">
        <f t="shared" si="28"/>
        <v>43484</v>
      </c>
      <c r="F44" s="53">
        <f t="shared" si="28"/>
        <v>43485</v>
      </c>
      <c r="G44" s="53">
        <f t="shared" si="28"/>
        <v>43486</v>
      </c>
      <c r="H44" s="53">
        <f t="shared" si="28"/>
        <v>43487</v>
      </c>
      <c r="I44" s="53">
        <f t="shared" si="28"/>
        <v>43488</v>
      </c>
      <c r="J44" s="53">
        <f t="shared" si="28"/>
        <v>43489</v>
      </c>
      <c r="K44" s="53">
        <f t="shared" si="28"/>
        <v>43490</v>
      </c>
      <c r="L44" s="53">
        <f t="shared" si="28"/>
        <v>43491</v>
      </c>
      <c r="M44" s="53">
        <f t="shared" si="28"/>
        <v>43492</v>
      </c>
      <c r="N44" s="53">
        <f t="shared" si="28"/>
        <v>43493</v>
      </c>
      <c r="O44" s="53">
        <f t="shared" si="28"/>
        <v>43494</v>
      </c>
      <c r="P44" s="53">
        <f t="shared" si="28"/>
        <v>43495</v>
      </c>
      <c r="Q44" s="53">
        <f t="shared" si="28"/>
        <v>43496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0</v>
      </c>
      <c r="F51" s="24">
        <f t="shared" si="30"/>
        <v>0</v>
      </c>
      <c r="G51" s="24">
        <f t="shared" si="30"/>
        <v>8</v>
      </c>
      <c r="H51" s="24">
        <f t="shared" si="30"/>
        <v>8</v>
      </c>
      <c r="I51" s="24">
        <f t="shared" si="30"/>
        <v>8</v>
      </c>
      <c r="J51" s="24">
        <f t="shared" si="30"/>
        <v>8</v>
      </c>
      <c r="K51" s="24">
        <f t="shared" si="30"/>
        <v>8</v>
      </c>
      <c r="L51" s="24">
        <f t="shared" si="30"/>
        <v>0</v>
      </c>
      <c r="M51" s="24">
        <f t="shared" si="30"/>
        <v>0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8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15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</v>
      </c>
      <c r="F61" s="27">
        <f t="shared" si="40"/>
        <v>0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</v>
      </c>
      <c r="M61" s="26">
        <f t="shared" si="40"/>
        <v>0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0.33333333333333331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 t="shared" ref="C62:Q62" si="41">B62+C61</f>
        <v>4</v>
      </c>
      <c r="D62" s="28">
        <f t="shared" si="41"/>
        <v>4.333333333333333</v>
      </c>
      <c r="E62" s="28">
        <f t="shared" si="41"/>
        <v>4.333333333333333</v>
      </c>
      <c r="F62" s="28">
        <f t="shared" si="41"/>
        <v>4.333333333333333</v>
      </c>
      <c r="G62" s="28">
        <f t="shared" si="41"/>
        <v>4.6666666666666661</v>
      </c>
      <c r="H62" s="28">
        <f t="shared" si="41"/>
        <v>4.9999999999999991</v>
      </c>
      <c r="I62" s="28">
        <f t="shared" si="41"/>
        <v>5.3333333333333321</v>
      </c>
      <c r="J62" s="28">
        <f t="shared" si="41"/>
        <v>5.6666666666666652</v>
      </c>
      <c r="K62" s="28">
        <f t="shared" si="41"/>
        <v>5.9999999999999982</v>
      </c>
      <c r="L62" s="28">
        <f t="shared" si="41"/>
        <v>5.9999999999999982</v>
      </c>
      <c r="M62" s="28">
        <f t="shared" si="41"/>
        <v>5.9999999999999982</v>
      </c>
      <c r="N62" s="28">
        <f t="shared" si="41"/>
        <v>6.3333333333333313</v>
      </c>
      <c r="O62" s="28">
        <f t="shared" si="41"/>
        <v>6.6666666666666643</v>
      </c>
      <c r="P62" s="28">
        <f t="shared" si="41"/>
        <v>6.9999999999999973</v>
      </c>
      <c r="Q62" s="71">
        <f t="shared" si="41"/>
        <v>7.3333333333333304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 t="shared" ref="B66:P66" si="45">TIME(INT(B65),(B65-INT(B65))*100,0)</f>
        <v>0</v>
      </c>
      <c r="C66" s="89">
        <f t="shared" si="45"/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 t="shared" ref="B67:P67" si="46">IF(B52=1,0,IF(B58&gt;B56,B58-B56-B66+B59,B59))</f>
        <v>0</v>
      </c>
      <c r="C67" s="30">
        <f t="shared" si="46"/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 t="shared" ref="B69:Q69" si="48">HOUR(B68)+MINUTE(B68)/100</f>
        <v>0</v>
      </c>
      <c r="C69" s="32">
        <f t="shared" si="48"/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P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0</v>
      </c>
      <c r="F70" s="30">
        <f t="shared" si="49"/>
        <v>0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0</v>
      </c>
      <c r="M70" s="30">
        <f t="shared" si="49"/>
        <v>0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-0.33333333333333331</v>
      </c>
      <c r="Q70" s="30">
        <f>Q68-Q61</f>
        <v>-0.33333333333333331</v>
      </c>
    </row>
    <row r="71" spans="1:18" s="31" customFormat="1" ht="14.25" thickTop="1" thickBot="1" x14ac:dyDescent="0.25">
      <c r="A71" s="31" t="s">
        <v>42</v>
      </c>
      <c r="B71" s="33">
        <f t="shared" ref="B71:P71" si="50">SIGN(B70)*(HOUR(ABS(B70))+MINUTE(ABS(B70))/100)</f>
        <v>-8</v>
      </c>
      <c r="C71" s="33">
        <f t="shared" si="50"/>
        <v>-8</v>
      </c>
      <c r="D71" s="33">
        <f t="shared" si="50"/>
        <v>-8</v>
      </c>
      <c r="E71" s="33">
        <f t="shared" si="50"/>
        <v>0</v>
      </c>
      <c r="F71" s="33">
        <f t="shared" si="50"/>
        <v>0</v>
      </c>
      <c r="G71" s="33">
        <f t="shared" si="50"/>
        <v>-8</v>
      </c>
      <c r="H71" s="33">
        <f t="shared" si="50"/>
        <v>-8</v>
      </c>
      <c r="I71" s="33">
        <f t="shared" si="50"/>
        <v>-8</v>
      </c>
      <c r="J71" s="33">
        <f t="shared" si="50"/>
        <v>-8</v>
      </c>
      <c r="K71" s="33">
        <f t="shared" si="50"/>
        <v>-8</v>
      </c>
      <c r="L71" s="33">
        <f t="shared" si="50"/>
        <v>0</v>
      </c>
      <c r="M71" s="33">
        <f t="shared" si="50"/>
        <v>0</v>
      </c>
      <c r="N71" s="33">
        <f t="shared" si="50"/>
        <v>-8</v>
      </c>
      <c r="O71" s="33">
        <f t="shared" si="50"/>
        <v>-8</v>
      </c>
      <c r="P71" s="34">
        <f t="shared" si="50"/>
        <v>-8</v>
      </c>
      <c r="Q71" s="34">
        <f>SIGN(Q70)*(HOUR(ABS(Q70))+MINUTE(ABS(Q70))/100)</f>
        <v>-8</v>
      </c>
    </row>
    <row r="72" spans="1:18" s="31" customFormat="1" ht="13.5" hidden="1" thickTop="1" x14ac:dyDescent="0.2">
      <c r="A72" s="29" t="s">
        <v>43</v>
      </c>
      <c r="B72" s="69">
        <f>B70+P40</f>
        <v>-3.666666666666667</v>
      </c>
      <c r="C72" s="30">
        <f t="shared" ref="C72:P72" si="51">C70+B72</f>
        <v>-4</v>
      </c>
      <c r="D72" s="30">
        <f t="shared" si="51"/>
        <v>-4.333333333333333</v>
      </c>
      <c r="E72" s="30">
        <f t="shared" si="51"/>
        <v>-4.333333333333333</v>
      </c>
      <c r="F72" s="30">
        <f t="shared" si="51"/>
        <v>-4.333333333333333</v>
      </c>
      <c r="G72" s="30">
        <f t="shared" si="51"/>
        <v>-4.6666666666666661</v>
      </c>
      <c r="H72" s="30">
        <f t="shared" si="51"/>
        <v>-4.9999999999999991</v>
      </c>
      <c r="I72" s="30">
        <f t="shared" si="51"/>
        <v>-5.3333333333333321</v>
      </c>
      <c r="J72" s="30">
        <f t="shared" si="51"/>
        <v>-5.6666666666666652</v>
      </c>
      <c r="K72" s="30">
        <f t="shared" si="51"/>
        <v>-5.9999999999999982</v>
      </c>
      <c r="L72" s="30">
        <f t="shared" si="51"/>
        <v>-5.9999999999999982</v>
      </c>
      <c r="M72" s="30">
        <f t="shared" si="51"/>
        <v>-5.9999999999999982</v>
      </c>
      <c r="N72" s="30">
        <f t="shared" si="51"/>
        <v>-6.3333333333333313</v>
      </c>
      <c r="O72" s="30">
        <f t="shared" si="51"/>
        <v>-6.6666666666666643</v>
      </c>
      <c r="P72" s="30">
        <f t="shared" si="51"/>
        <v>-6.9999999999999973</v>
      </c>
      <c r="Q72" s="78">
        <f>Q70+P72</f>
        <v>-7.3333333333333304</v>
      </c>
    </row>
    <row r="73" spans="1:18" ht="15.95" customHeight="1" thickTop="1" x14ac:dyDescent="0.2">
      <c r="A73" s="31" t="s">
        <v>44</v>
      </c>
      <c r="B73" s="35">
        <f t="shared" ref="B73:Q73" si="52">SIGN(B72)*(DAY(ABS(B72))*24+HOUR(ABS(B72))+MINUTE(ABS(B72))/100)</f>
        <v>-88</v>
      </c>
      <c r="C73" s="35">
        <f t="shared" si="52"/>
        <v>-96</v>
      </c>
      <c r="D73" s="35">
        <f t="shared" si="52"/>
        <v>-104</v>
      </c>
      <c r="E73" s="35">
        <f t="shared" si="52"/>
        <v>-104</v>
      </c>
      <c r="F73" s="35">
        <f t="shared" si="52"/>
        <v>-104</v>
      </c>
      <c r="G73" s="35">
        <f t="shared" si="52"/>
        <v>-112</v>
      </c>
      <c r="H73" s="35">
        <f t="shared" si="52"/>
        <v>-120</v>
      </c>
      <c r="I73" s="35">
        <f t="shared" si="52"/>
        <v>-128</v>
      </c>
      <c r="J73" s="35">
        <f t="shared" si="52"/>
        <v>-136</v>
      </c>
      <c r="K73" s="35">
        <f t="shared" si="52"/>
        <v>-144</v>
      </c>
      <c r="L73" s="35">
        <f t="shared" si="52"/>
        <v>-144</v>
      </c>
      <c r="M73" s="35">
        <f t="shared" si="52"/>
        <v>-144</v>
      </c>
      <c r="N73" s="35">
        <f t="shared" si="52"/>
        <v>-152</v>
      </c>
      <c r="O73" s="35">
        <f t="shared" si="52"/>
        <v>-160</v>
      </c>
      <c r="P73" s="35">
        <f t="shared" si="52"/>
        <v>-168</v>
      </c>
      <c r="Q73" s="35">
        <f t="shared" si="52"/>
        <v>-176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8" t="s">
        <v>109</v>
      </c>
      <c r="K76" s="18"/>
      <c r="L76" s="17"/>
      <c r="M76" s="107"/>
      <c r="O76" s="72"/>
      <c r="P76" s="93"/>
      <c r="Q76" s="73"/>
    </row>
    <row r="77" spans="1:18" x14ac:dyDescent="0.2">
      <c r="A77" s="96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7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5" customHeight="1" thickTop="1" x14ac:dyDescent="0.2"/>
  </sheetData>
  <phoneticPr fontId="2" type="noConversion"/>
  <pageMargins left="0.25" right="0" top="0.39" bottom="0" header="0.2" footer="0.19"/>
  <pageSetup paperSize="9" orientation="landscape" horizontalDpi="4294967292" vertic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107</v>
      </c>
      <c r="B1" s="3"/>
      <c r="C1" s="3"/>
      <c r="D1" s="3"/>
      <c r="E1" s="3"/>
      <c r="F1" s="4"/>
      <c r="H1" s="5" t="s">
        <v>0</v>
      </c>
      <c r="I1" s="76">
        <f>Jan!I1</f>
        <v>8</v>
      </c>
      <c r="J1" s="19"/>
      <c r="K1" s="36" t="s">
        <v>99</v>
      </c>
      <c r="L1" s="77">
        <f>Jan!L1</f>
        <v>7</v>
      </c>
      <c r="M1" s="77">
        <f>Jan!M1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Jan!B2</f>
        <v>Rechenzentrum</v>
      </c>
      <c r="C2" s="42"/>
      <c r="D2" s="43"/>
      <c r="E2" s="3"/>
      <c r="F2" s="3"/>
      <c r="H2" s="5" t="s">
        <v>5</v>
      </c>
      <c r="I2" s="76">
        <f>Jan!I2</f>
        <v>10</v>
      </c>
      <c r="J2" s="3"/>
      <c r="K2" s="49" t="s">
        <v>6</v>
      </c>
      <c r="L2" s="82">
        <f>Jan!L2</f>
        <v>0.3</v>
      </c>
      <c r="N2" s="11"/>
      <c r="O2" s="51" t="s">
        <v>7</v>
      </c>
      <c r="P2" s="64">
        <f>Jan!P6</f>
        <v>-176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1" t="str">
        <f>Jan!B3</f>
        <v>Heinz Mustermann</v>
      </c>
      <c r="C3" s="42"/>
      <c r="D3" s="44"/>
      <c r="E3" s="3"/>
      <c r="F3" s="3"/>
      <c r="H3" s="5" t="s">
        <v>10</v>
      </c>
      <c r="I3" s="141">
        <f>Jan!I3</f>
        <v>40</v>
      </c>
      <c r="J3" s="4"/>
      <c r="K3" s="49" t="s">
        <v>11</v>
      </c>
      <c r="L3" s="82">
        <f>Jan!L3</f>
        <v>0.45</v>
      </c>
      <c r="N3" s="11"/>
      <c r="O3" s="58" t="s">
        <v>12</v>
      </c>
      <c r="P3" s="14">
        <f>SIGN(L9)*(DAY(L10)*24+HOUR(L10)+MINUTE(L10)/100)</f>
        <v>-176</v>
      </c>
    </row>
    <row r="4" spans="1:17" ht="15.95" customHeight="1" thickTop="1" thickBot="1" x14ac:dyDescent="0.25">
      <c r="A4" t="s">
        <v>13</v>
      </c>
      <c r="B4" s="45" t="s">
        <v>59</v>
      </c>
      <c r="C4"/>
      <c r="D4" s="46" t="str">
        <f>"" &amp;P4 &amp; " Arbeitsstunden"</f>
        <v>160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160</v>
      </c>
    </row>
    <row r="5" spans="1:17" ht="15.75" customHeight="1" thickBot="1" x14ac:dyDescent="0.25">
      <c r="A5" s="8" t="s">
        <v>17</v>
      </c>
      <c r="B5" s="48">
        <f>Jan!B5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-336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DATE(B5,2,1)</f>
        <v>43497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19.999999999999993</v>
      </c>
      <c r="H9" s="144">
        <f>TIME(INT(F9),(F9-INT(F9))*100,0)</f>
        <v>0.25</v>
      </c>
      <c r="I9" s="148">
        <f>ABS(P2)</f>
        <v>176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-7.333333333333333</v>
      </c>
      <c r="M9" s="124">
        <f>'U+AT'!C12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-14.000000000000009</v>
      </c>
      <c r="Q9" s="56">
        <f>ABS(P2)</f>
        <v>176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-7.333333333333333</v>
      </c>
      <c r="J10" s="115">
        <f>TIME(INT(M1),(M1-INT(M1))*100,0)</f>
        <v>0.83333333333333337</v>
      </c>
      <c r="K10" s="114">
        <f>ABS(K9)</f>
        <v>0</v>
      </c>
      <c r="L10" s="116">
        <f>ABS(L9)</f>
        <v>7.333333333333333</v>
      </c>
      <c r="M10" s="124">
        <f>'U+AT'!F12</f>
        <v>0</v>
      </c>
      <c r="N10" s="126">
        <f>Q54</f>
        <v>0</v>
      </c>
      <c r="O10" s="125">
        <f>ABS(P10)</f>
        <v>14.000000000000009</v>
      </c>
      <c r="P10" s="1">
        <f>IF(P9&gt;O9,O9,P9)</f>
        <v>-14.000000000000009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43497</v>
      </c>
      <c r="C11" s="22">
        <f t="shared" si="0"/>
        <v>43498</v>
      </c>
      <c r="D11" s="22">
        <f t="shared" si="0"/>
        <v>43499</v>
      </c>
      <c r="E11" s="22">
        <f t="shared" si="0"/>
        <v>43500</v>
      </c>
      <c r="F11" s="22">
        <f t="shared" si="0"/>
        <v>43501</v>
      </c>
      <c r="G11" s="22">
        <f t="shared" si="0"/>
        <v>43502</v>
      </c>
      <c r="H11" s="22">
        <f t="shared" si="0"/>
        <v>43503</v>
      </c>
      <c r="I11" s="22">
        <f t="shared" si="0"/>
        <v>43504</v>
      </c>
      <c r="J11" s="22">
        <f t="shared" si="0"/>
        <v>43505</v>
      </c>
      <c r="K11" s="22">
        <f t="shared" si="0"/>
        <v>43506</v>
      </c>
      <c r="L11" s="22">
        <f t="shared" si="0"/>
        <v>43507</v>
      </c>
      <c r="M11" s="22">
        <f t="shared" si="0"/>
        <v>43508</v>
      </c>
      <c r="N11" s="22">
        <f t="shared" si="0"/>
        <v>43509</v>
      </c>
      <c r="O11" s="22">
        <f t="shared" si="0"/>
        <v>43510</v>
      </c>
      <c r="P11" s="22">
        <f t="shared" si="0"/>
        <v>43511</v>
      </c>
      <c r="Q11" s="3"/>
    </row>
    <row r="12" spans="1:17" ht="15.95" customHeight="1" thickBot="1" x14ac:dyDescent="0.25">
      <c r="A12" s="7" t="s">
        <v>20</v>
      </c>
      <c r="B12" s="53">
        <f>B11</f>
        <v>43497</v>
      </c>
      <c r="C12" s="53">
        <f t="shared" ref="C12:P12" si="1">C11</f>
        <v>43498</v>
      </c>
      <c r="D12" s="53">
        <f t="shared" si="1"/>
        <v>43499</v>
      </c>
      <c r="E12" s="53">
        <f t="shared" si="1"/>
        <v>43500</v>
      </c>
      <c r="F12" s="53">
        <f t="shared" si="1"/>
        <v>43501</v>
      </c>
      <c r="G12" s="53">
        <f t="shared" si="1"/>
        <v>43502</v>
      </c>
      <c r="H12" s="53">
        <f t="shared" si="1"/>
        <v>43503</v>
      </c>
      <c r="I12" s="53">
        <f t="shared" si="1"/>
        <v>43504</v>
      </c>
      <c r="J12" s="53">
        <f t="shared" si="1"/>
        <v>43505</v>
      </c>
      <c r="K12" s="53">
        <f t="shared" si="1"/>
        <v>43506</v>
      </c>
      <c r="L12" s="53">
        <f t="shared" si="1"/>
        <v>43507</v>
      </c>
      <c r="M12" s="53">
        <f t="shared" si="1"/>
        <v>43508</v>
      </c>
      <c r="N12" s="53">
        <f t="shared" si="1"/>
        <v>43509</v>
      </c>
      <c r="O12" s="53">
        <f t="shared" si="1"/>
        <v>43510</v>
      </c>
      <c r="P12" s="53">
        <f t="shared" si="1"/>
        <v>43511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0</v>
      </c>
      <c r="D19" s="24">
        <f t="shared" si="3"/>
        <v>0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8</v>
      </c>
      <c r="I19" s="24">
        <f t="shared" si="3"/>
        <v>8</v>
      </c>
      <c r="J19" s="24">
        <f t="shared" si="3"/>
        <v>0</v>
      </c>
      <c r="K19" s="24">
        <f t="shared" si="3"/>
        <v>0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</v>
      </c>
      <c r="D29" s="26">
        <f t="shared" si="13"/>
        <v>0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</v>
      </c>
      <c r="K29" s="26">
        <f t="shared" si="13"/>
        <v>0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0.33333333333333331</v>
      </c>
      <c r="D30" s="28">
        <f t="shared" ref="D30:P30" si="14">C30+D29</f>
        <v>0.33333333333333331</v>
      </c>
      <c r="E30" s="28">
        <f t="shared" si="14"/>
        <v>0.66666666666666663</v>
      </c>
      <c r="F30" s="28">
        <f t="shared" si="14"/>
        <v>1</v>
      </c>
      <c r="G30" s="28">
        <f t="shared" si="14"/>
        <v>1.3333333333333333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1.9999999999999998</v>
      </c>
      <c r="K30" s="28">
        <f t="shared" si="14"/>
        <v>1.9999999999999998</v>
      </c>
      <c r="L30" s="28">
        <f t="shared" si="14"/>
        <v>2.333333333333333</v>
      </c>
      <c r="M30" s="28">
        <f t="shared" si="14"/>
        <v>2.6666666666666665</v>
      </c>
      <c r="N30" s="28">
        <f t="shared" si="14"/>
        <v>3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IF(B36&gt;0,HOUR(B36)+MINUTE(B36)/100,0)</f>
        <v>0</v>
      </c>
      <c r="C37" s="32">
        <f t="shared" ref="C37:P37" si="21">IF(C36&gt;0,HOUR(C36)+MINUTE(C36)/100,0)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0</v>
      </c>
      <c r="D38" s="30">
        <f t="shared" si="22"/>
        <v>0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0</v>
      </c>
      <c r="K38" s="30">
        <f t="shared" si="22"/>
        <v>0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-8</v>
      </c>
      <c r="I39" s="33">
        <f t="shared" si="23"/>
        <v>-8</v>
      </c>
      <c r="J39" s="33">
        <f t="shared" si="23"/>
        <v>0</v>
      </c>
      <c r="K39" s="33">
        <f t="shared" si="23"/>
        <v>0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-7.6666666666666661</v>
      </c>
      <c r="C40" s="30">
        <f t="shared" ref="C40:P40" si="24">C38+B40</f>
        <v>-7.6666666666666661</v>
      </c>
      <c r="D40" s="30">
        <f t="shared" si="24"/>
        <v>-7.6666666666666661</v>
      </c>
      <c r="E40" s="30">
        <f t="shared" si="24"/>
        <v>-7.9999999999999991</v>
      </c>
      <c r="F40" s="30">
        <f t="shared" si="24"/>
        <v>-8.3333333333333321</v>
      </c>
      <c r="G40" s="30">
        <f t="shared" si="24"/>
        <v>-8.6666666666666661</v>
      </c>
      <c r="H40" s="30">
        <f t="shared" si="24"/>
        <v>-9</v>
      </c>
      <c r="I40" s="30">
        <f t="shared" si="24"/>
        <v>-9.3333333333333339</v>
      </c>
      <c r="J40" s="30">
        <f t="shared" si="24"/>
        <v>-9.3333333333333339</v>
      </c>
      <c r="K40" s="30">
        <f t="shared" si="24"/>
        <v>-9.3333333333333339</v>
      </c>
      <c r="L40" s="30">
        <f t="shared" si="24"/>
        <v>-9.6666666666666679</v>
      </c>
      <c r="M40" s="30">
        <f t="shared" si="24"/>
        <v>-10.000000000000002</v>
      </c>
      <c r="N40" s="30">
        <f t="shared" si="24"/>
        <v>-10.333333333333336</v>
      </c>
      <c r="O40" s="30">
        <f t="shared" si="24"/>
        <v>-10.66666666666667</v>
      </c>
      <c r="P40" s="78">
        <f t="shared" si="24"/>
        <v>-11.000000000000004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-184</v>
      </c>
      <c r="C41" s="35">
        <f t="shared" ref="C41:P41" si="25">SIGN(C40)*(DAY(ABS(C40))*24+HOUR(ABS(C40))+MINUTE(ABS(C40))/100)</f>
        <v>-184</v>
      </c>
      <c r="D41" s="35">
        <f t="shared" si="25"/>
        <v>-184</v>
      </c>
      <c r="E41" s="35">
        <f t="shared" si="25"/>
        <v>-192</v>
      </c>
      <c r="F41" s="35">
        <f t="shared" si="25"/>
        <v>-200</v>
      </c>
      <c r="G41" s="35">
        <f t="shared" si="25"/>
        <v>-208</v>
      </c>
      <c r="H41" s="35">
        <f t="shared" si="25"/>
        <v>-216</v>
      </c>
      <c r="I41" s="35">
        <f t="shared" si="25"/>
        <v>-224</v>
      </c>
      <c r="J41" s="35">
        <f t="shared" si="25"/>
        <v>-224</v>
      </c>
      <c r="K41" s="35">
        <f t="shared" si="25"/>
        <v>-224</v>
      </c>
      <c r="L41" s="35">
        <f t="shared" si="25"/>
        <v>-232</v>
      </c>
      <c r="M41" s="35">
        <f t="shared" si="25"/>
        <v>-240</v>
      </c>
      <c r="N41" s="35">
        <f t="shared" si="25"/>
        <v>-248</v>
      </c>
      <c r="O41" s="35">
        <f t="shared" si="25"/>
        <v>-256</v>
      </c>
      <c r="P41" s="35">
        <f t="shared" si="25"/>
        <v>-264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43512</v>
      </c>
      <c r="C43" s="22">
        <f t="shared" si="27"/>
        <v>43513</v>
      </c>
      <c r="D43" s="22">
        <f t="shared" si="27"/>
        <v>43514</v>
      </c>
      <c r="E43" s="22">
        <f t="shared" si="27"/>
        <v>43515</v>
      </c>
      <c r="F43" s="22">
        <f t="shared" si="27"/>
        <v>43516</v>
      </c>
      <c r="G43" s="22">
        <f t="shared" si="27"/>
        <v>43517</v>
      </c>
      <c r="H43" s="22">
        <f t="shared" si="27"/>
        <v>43518</v>
      </c>
      <c r="I43" s="22">
        <f t="shared" si="27"/>
        <v>43519</v>
      </c>
      <c r="J43" s="22">
        <f t="shared" si="27"/>
        <v>43520</v>
      </c>
      <c r="K43" s="22">
        <f t="shared" si="27"/>
        <v>43521</v>
      </c>
      <c r="L43" s="22">
        <f t="shared" si="27"/>
        <v>43522</v>
      </c>
      <c r="M43" s="22">
        <f t="shared" si="27"/>
        <v>43523</v>
      </c>
      <c r="N43" s="22">
        <f t="shared" si="27"/>
        <v>43524</v>
      </c>
      <c r="O43" s="22" t="str">
        <f>IF(MONTH($B$9+COLUMN(O45)+13)=MONTH($B$9),$B$9+COLUMN(O45)+13,"")</f>
        <v/>
      </c>
      <c r="P43" s="22" t="str">
        <f>IF(MONTH($B$9+COLUMN(P45)+13)=MONTH($B$9),$B$9+COLUMN(P45)+13,"")</f>
        <v/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43512</v>
      </c>
      <c r="C44" s="53">
        <f t="shared" si="28"/>
        <v>43513</v>
      </c>
      <c r="D44" s="53">
        <f t="shared" si="28"/>
        <v>43514</v>
      </c>
      <c r="E44" s="53">
        <f t="shared" si="28"/>
        <v>43515</v>
      </c>
      <c r="F44" s="53">
        <f t="shared" si="28"/>
        <v>43516</v>
      </c>
      <c r="G44" s="53">
        <f t="shared" si="28"/>
        <v>43517</v>
      </c>
      <c r="H44" s="53">
        <f t="shared" si="28"/>
        <v>43518</v>
      </c>
      <c r="I44" s="53">
        <f t="shared" si="28"/>
        <v>43519</v>
      </c>
      <c r="J44" s="53">
        <f t="shared" si="28"/>
        <v>43520</v>
      </c>
      <c r="K44" s="53">
        <f t="shared" si="28"/>
        <v>43521</v>
      </c>
      <c r="L44" s="53">
        <f t="shared" si="28"/>
        <v>43522</v>
      </c>
      <c r="M44" s="53">
        <f t="shared" si="28"/>
        <v>43523</v>
      </c>
      <c r="N44" s="53">
        <f t="shared" si="28"/>
        <v>43524</v>
      </c>
      <c r="O44" s="53" t="str">
        <f t="shared" si="28"/>
        <v/>
      </c>
      <c r="P44" s="53" t="str">
        <f t="shared" si="28"/>
        <v/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8</v>
      </c>
      <c r="H51" s="24">
        <f t="shared" si="30"/>
        <v>8</v>
      </c>
      <c r="I51" s="24">
        <f t="shared" si="30"/>
        <v>0</v>
      </c>
      <c r="J51" s="24">
        <f t="shared" si="30"/>
        <v>0</v>
      </c>
      <c r="K51" s="24">
        <f t="shared" si="30"/>
        <v>8</v>
      </c>
      <c r="L51" s="24">
        <f t="shared" si="30"/>
        <v>8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</v>
      </c>
      <c r="J61" s="26">
        <f t="shared" si="40"/>
        <v>0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3.666666666666667</v>
      </c>
      <c r="D62" s="28">
        <f t="shared" ref="D62:Q62" si="41">C62+D61</f>
        <v>4</v>
      </c>
      <c r="E62" s="28">
        <f t="shared" si="41"/>
        <v>4.333333333333333</v>
      </c>
      <c r="F62" s="28">
        <f t="shared" si="41"/>
        <v>4.6666666666666661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5.3333333333333321</v>
      </c>
      <c r="J62" s="28">
        <f t="shared" si="41"/>
        <v>5.3333333333333321</v>
      </c>
      <c r="K62" s="28">
        <f t="shared" si="41"/>
        <v>5.6666666666666652</v>
      </c>
      <c r="L62" s="28">
        <f t="shared" si="41"/>
        <v>5.9999999999999982</v>
      </c>
      <c r="M62" s="28">
        <f t="shared" si="41"/>
        <v>6.3333333333333313</v>
      </c>
      <c r="N62" s="28">
        <f t="shared" si="41"/>
        <v>6.6666666666666643</v>
      </c>
      <c r="O62" s="28">
        <f t="shared" si="41"/>
        <v>6.6666666666666643</v>
      </c>
      <c r="P62" s="28">
        <f t="shared" si="41"/>
        <v>6.6666666666666643</v>
      </c>
      <c r="Q62" s="71">
        <f t="shared" si="41"/>
        <v>6.6666666666666643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0</v>
      </c>
      <c r="J70" s="30">
        <f t="shared" si="49"/>
        <v>0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-8</v>
      </c>
      <c r="H71" s="33">
        <f t="shared" si="50"/>
        <v>-8</v>
      </c>
      <c r="I71" s="33">
        <f t="shared" si="50"/>
        <v>0</v>
      </c>
      <c r="J71" s="33">
        <f t="shared" si="50"/>
        <v>0</v>
      </c>
      <c r="K71" s="33">
        <f t="shared" si="50"/>
        <v>-8</v>
      </c>
      <c r="L71" s="33">
        <f t="shared" si="50"/>
        <v>-8</v>
      </c>
      <c r="M71" s="33">
        <f t="shared" si="50"/>
        <v>-8</v>
      </c>
      <c r="N71" s="33">
        <f t="shared" si="50"/>
        <v>-8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-11.000000000000004</v>
      </c>
      <c r="C72" s="30">
        <f t="shared" ref="C72:Q72" si="51">C70+B72</f>
        <v>-11.000000000000004</v>
      </c>
      <c r="D72" s="30">
        <f t="shared" si="51"/>
        <v>-11.333333333333337</v>
      </c>
      <c r="E72" s="30">
        <f t="shared" si="51"/>
        <v>-11.666666666666671</v>
      </c>
      <c r="F72" s="30">
        <f t="shared" si="51"/>
        <v>-12.000000000000005</v>
      </c>
      <c r="G72" s="30">
        <f t="shared" si="51"/>
        <v>-12.333333333333339</v>
      </c>
      <c r="H72" s="30">
        <f t="shared" si="51"/>
        <v>-12.666666666666673</v>
      </c>
      <c r="I72" s="30">
        <f t="shared" si="51"/>
        <v>-12.666666666666673</v>
      </c>
      <c r="J72" s="30">
        <f t="shared" si="51"/>
        <v>-12.666666666666673</v>
      </c>
      <c r="K72" s="30">
        <f t="shared" si="51"/>
        <v>-13.000000000000007</v>
      </c>
      <c r="L72" s="30">
        <f t="shared" si="51"/>
        <v>-13.333333333333341</v>
      </c>
      <c r="M72" s="30">
        <f t="shared" si="51"/>
        <v>-13.666666666666675</v>
      </c>
      <c r="N72" s="30">
        <f t="shared" si="51"/>
        <v>-14.000000000000009</v>
      </c>
      <c r="O72" s="30">
        <f t="shared" si="51"/>
        <v>-14.000000000000009</v>
      </c>
      <c r="P72" s="30">
        <f t="shared" si="51"/>
        <v>-14.000000000000009</v>
      </c>
      <c r="Q72" s="78">
        <f t="shared" si="51"/>
        <v>-14.000000000000009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-264</v>
      </c>
      <c r="C73" s="35">
        <f t="shared" ref="C73:Q73" si="52">SIGN(C72)*(DAY(ABS(C72))*24+HOUR(ABS(C72))+MINUTE(ABS(C72))/100)</f>
        <v>-264</v>
      </c>
      <c r="D73" s="35">
        <f t="shared" si="52"/>
        <v>-272</v>
      </c>
      <c r="E73" s="35">
        <f t="shared" si="52"/>
        <v>-280</v>
      </c>
      <c r="F73" s="35">
        <f t="shared" si="52"/>
        <v>-288</v>
      </c>
      <c r="G73" s="35">
        <f t="shared" si="52"/>
        <v>-296</v>
      </c>
      <c r="H73" s="35">
        <f t="shared" si="52"/>
        <v>-304</v>
      </c>
      <c r="I73" s="35">
        <f t="shared" si="52"/>
        <v>-304</v>
      </c>
      <c r="J73" s="35">
        <f t="shared" si="52"/>
        <v>-304</v>
      </c>
      <c r="K73" s="35">
        <f t="shared" si="52"/>
        <v>-312</v>
      </c>
      <c r="L73" s="35">
        <f t="shared" si="52"/>
        <v>-320</v>
      </c>
      <c r="M73" s="35">
        <f t="shared" si="52"/>
        <v>-328</v>
      </c>
      <c r="N73" s="35">
        <f t="shared" si="52"/>
        <v>-336</v>
      </c>
      <c r="O73" s="35">
        <f t="shared" si="52"/>
        <v>-336</v>
      </c>
      <c r="P73" s="35">
        <f t="shared" si="52"/>
        <v>-336</v>
      </c>
      <c r="Q73" s="35">
        <f t="shared" si="52"/>
        <v>-336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4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Feb!I1</f>
        <v>8</v>
      </c>
      <c r="J1" s="19"/>
      <c r="K1" s="36" t="s">
        <v>99</v>
      </c>
      <c r="L1" s="77">
        <f>Feb!L1</f>
        <v>7</v>
      </c>
      <c r="M1" s="77">
        <f>Feb!M1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Feb!B2</f>
        <v>Rechenzentrum</v>
      </c>
      <c r="C2" s="42"/>
      <c r="D2" s="43"/>
      <c r="E2" s="3"/>
      <c r="F2" s="3"/>
      <c r="H2" s="5" t="s">
        <v>5</v>
      </c>
      <c r="I2" s="76">
        <f>Feb!I2</f>
        <v>10</v>
      </c>
      <c r="J2" s="3"/>
      <c r="K2" s="49" t="s">
        <v>6</v>
      </c>
      <c r="L2" s="82">
        <f>Feb!L2</f>
        <v>0.3</v>
      </c>
      <c r="N2" s="11"/>
      <c r="O2" s="51" t="s">
        <v>7</v>
      </c>
      <c r="P2" s="63">
        <f>Feb!P6</f>
        <v>-336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Feb!B3</f>
        <v>Heinz Mustermann</v>
      </c>
      <c r="C3" s="42"/>
      <c r="D3" s="44"/>
      <c r="E3" s="3"/>
      <c r="F3" s="3"/>
      <c r="H3" s="5" t="s">
        <v>10</v>
      </c>
      <c r="I3" s="141">
        <f>Feb!I3</f>
        <v>40</v>
      </c>
      <c r="J3" s="4"/>
      <c r="K3" s="49" t="s">
        <v>11</v>
      </c>
      <c r="L3" s="82">
        <f>Feb!L3</f>
        <v>0.45</v>
      </c>
      <c r="N3" s="11"/>
      <c r="O3" s="58" t="s">
        <v>12</v>
      </c>
      <c r="P3" s="14">
        <f>SIGN(L9)*(DAY(L10)*24+HOUR(L10)+MINUTE(L10)/100)</f>
        <v>-336</v>
      </c>
    </row>
    <row r="4" spans="1:17" ht="15.95" customHeight="1" thickTop="1" thickBot="1" x14ac:dyDescent="0.25">
      <c r="A4" t="s">
        <v>13</v>
      </c>
      <c r="B4" s="45" t="s">
        <v>61</v>
      </c>
      <c r="C4"/>
      <c r="D4" s="46" t="str">
        <f>"" &amp;P4 &amp; " Arbeitsstunden"</f>
        <v>168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168</v>
      </c>
    </row>
    <row r="5" spans="1:17" ht="15.75" customHeight="1" thickBot="1" x14ac:dyDescent="0.25">
      <c r="A5" s="8" t="s">
        <v>17</v>
      </c>
      <c r="B5" s="59">
        <f>Feb!B5</f>
        <v>2019</v>
      </c>
      <c r="C5" s="21"/>
      <c r="D5" s="46" t="str">
        <f>"bzw." &amp; G10 &amp; " Arbeitstage"</f>
        <v>bzw.21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-504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DATE(B5,3,1)</f>
        <v>43525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20.999999999999993</v>
      </c>
      <c r="H9" s="144">
        <f>TIME(INT(F9),(F9-INT(F9))*100,0)</f>
        <v>0.25</v>
      </c>
      <c r="I9" s="148">
        <f>ABS(P2)</f>
        <v>336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-14</v>
      </c>
      <c r="M9" s="124">
        <f>'U+AT'!C13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-20.999999999999986</v>
      </c>
      <c r="Q9" s="56">
        <f>ABS(P2)</f>
        <v>336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21</v>
      </c>
      <c r="H10" s="113">
        <f>TIME(INT(F10),(F10-INT(F10))*100,0)</f>
        <v>0.375</v>
      </c>
      <c r="I10" s="114">
        <f>SIGN(P2)*(INT(I9/24)+TIME(INT(I9),(I9-INT(I9))*100,0))</f>
        <v>-14</v>
      </c>
      <c r="J10" s="115">
        <f>TIME(INT(M1),(M1-INT(M1))*100,0)</f>
        <v>0.83333333333333337</v>
      </c>
      <c r="K10" s="114">
        <f>ABS(K9)</f>
        <v>0</v>
      </c>
      <c r="L10" s="116">
        <f>ABS(L9)</f>
        <v>14</v>
      </c>
      <c r="M10" s="124">
        <f>'U+AT'!F13</f>
        <v>0</v>
      </c>
      <c r="N10" s="126">
        <f>Q54</f>
        <v>0</v>
      </c>
      <c r="O10" s="125">
        <f>ABS(P10)</f>
        <v>20.999999999999986</v>
      </c>
      <c r="P10" s="1">
        <f>IF(P9&gt;O9,O9,P9)</f>
        <v>-20.999999999999986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43525</v>
      </c>
      <c r="C11" s="22">
        <f t="shared" si="0"/>
        <v>43526</v>
      </c>
      <c r="D11" s="22">
        <f t="shared" si="0"/>
        <v>43527</v>
      </c>
      <c r="E11" s="22">
        <f t="shared" si="0"/>
        <v>43528</v>
      </c>
      <c r="F11" s="22">
        <f t="shared" si="0"/>
        <v>43529</v>
      </c>
      <c r="G11" s="22">
        <f t="shared" si="0"/>
        <v>43530</v>
      </c>
      <c r="H11" s="22">
        <f t="shared" si="0"/>
        <v>43531</v>
      </c>
      <c r="I11" s="22">
        <f t="shared" si="0"/>
        <v>43532</v>
      </c>
      <c r="J11" s="22">
        <f t="shared" si="0"/>
        <v>43533</v>
      </c>
      <c r="K11" s="22">
        <f t="shared" si="0"/>
        <v>43534</v>
      </c>
      <c r="L11" s="22">
        <f t="shared" si="0"/>
        <v>43535</v>
      </c>
      <c r="M11" s="22">
        <f t="shared" si="0"/>
        <v>43536</v>
      </c>
      <c r="N11" s="22">
        <f t="shared" si="0"/>
        <v>43537</v>
      </c>
      <c r="O11" s="22">
        <f t="shared" si="0"/>
        <v>43538</v>
      </c>
      <c r="P11" s="22">
        <f t="shared" si="0"/>
        <v>43539</v>
      </c>
      <c r="Q11" s="3"/>
    </row>
    <row r="12" spans="1:17" ht="15.95" customHeight="1" thickBot="1" x14ac:dyDescent="0.25">
      <c r="A12" s="7" t="s">
        <v>20</v>
      </c>
      <c r="B12" s="53">
        <f>B11</f>
        <v>43525</v>
      </c>
      <c r="C12" s="53">
        <f t="shared" ref="C12:P12" si="1">C11</f>
        <v>43526</v>
      </c>
      <c r="D12" s="53">
        <f t="shared" si="1"/>
        <v>43527</v>
      </c>
      <c r="E12" s="53">
        <f t="shared" si="1"/>
        <v>43528</v>
      </c>
      <c r="F12" s="53">
        <f t="shared" si="1"/>
        <v>43529</v>
      </c>
      <c r="G12" s="53">
        <f t="shared" si="1"/>
        <v>43530</v>
      </c>
      <c r="H12" s="53">
        <f t="shared" si="1"/>
        <v>43531</v>
      </c>
      <c r="I12" s="53">
        <f t="shared" si="1"/>
        <v>43532</v>
      </c>
      <c r="J12" s="53">
        <f t="shared" si="1"/>
        <v>43533</v>
      </c>
      <c r="K12" s="53">
        <f t="shared" si="1"/>
        <v>43534</v>
      </c>
      <c r="L12" s="53">
        <f t="shared" si="1"/>
        <v>43535</v>
      </c>
      <c r="M12" s="53">
        <f t="shared" si="1"/>
        <v>43536</v>
      </c>
      <c r="N12" s="53">
        <f t="shared" si="1"/>
        <v>43537</v>
      </c>
      <c r="O12" s="53">
        <f t="shared" si="1"/>
        <v>43538</v>
      </c>
      <c r="P12" s="53">
        <f t="shared" si="1"/>
        <v>43539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0</v>
      </c>
      <c r="D19" s="24">
        <f t="shared" si="3"/>
        <v>0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8</v>
      </c>
      <c r="I19" s="24">
        <f t="shared" si="3"/>
        <v>8</v>
      </c>
      <c r="J19" s="24">
        <f t="shared" si="3"/>
        <v>0</v>
      </c>
      <c r="K19" s="24">
        <f t="shared" si="3"/>
        <v>0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</v>
      </c>
      <c r="D29" s="26">
        <f t="shared" si="13"/>
        <v>0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</v>
      </c>
      <c r="K29" s="26">
        <f t="shared" si="13"/>
        <v>0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0.33333333333333331</v>
      </c>
      <c r="D30" s="28">
        <f t="shared" ref="D30:P30" si="14">C30+D29</f>
        <v>0.33333333333333331</v>
      </c>
      <c r="E30" s="28">
        <f t="shared" si="14"/>
        <v>0.66666666666666663</v>
      </c>
      <c r="F30" s="28">
        <f t="shared" si="14"/>
        <v>1</v>
      </c>
      <c r="G30" s="28">
        <f t="shared" si="14"/>
        <v>1.3333333333333333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1.9999999999999998</v>
      </c>
      <c r="K30" s="28">
        <f t="shared" si="14"/>
        <v>1.9999999999999998</v>
      </c>
      <c r="L30" s="28">
        <f t="shared" si="14"/>
        <v>2.333333333333333</v>
      </c>
      <c r="M30" s="28">
        <f t="shared" si="14"/>
        <v>2.6666666666666665</v>
      </c>
      <c r="N30" s="28">
        <f t="shared" si="14"/>
        <v>3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0</v>
      </c>
      <c r="D38" s="30">
        <f t="shared" si="22"/>
        <v>0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0</v>
      </c>
      <c r="K38" s="30">
        <f t="shared" si="22"/>
        <v>0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0</v>
      </c>
      <c r="D39" s="33">
        <f t="shared" si="23"/>
        <v>0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-8</v>
      </c>
      <c r="I39" s="33">
        <f t="shared" si="23"/>
        <v>-8</v>
      </c>
      <c r="J39" s="33">
        <f t="shared" si="23"/>
        <v>0</v>
      </c>
      <c r="K39" s="33">
        <f t="shared" si="23"/>
        <v>0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-14.333333333333334</v>
      </c>
      <c r="C40" s="30">
        <f t="shared" ref="C40:P40" si="24">C38+B40</f>
        <v>-14.333333333333334</v>
      </c>
      <c r="D40" s="30">
        <f t="shared" si="24"/>
        <v>-14.333333333333334</v>
      </c>
      <c r="E40" s="30">
        <f t="shared" si="24"/>
        <v>-14.666666666666668</v>
      </c>
      <c r="F40" s="30">
        <f t="shared" si="24"/>
        <v>-15.000000000000002</v>
      </c>
      <c r="G40" s="30">
        <f t="shared" si="24"/>
        <v>-15.333333333333336</v>
      </c>
      <c r="H40" s="30">
        <f t="shared" si="24"/>
        <v>-15.66666666666667</v>
      </c>
      <c r="I40" s="30">
        <f t="shared" si="24"/>
        <v>-16.000000000000004</v>
      </c>
      <c r="J40" s="30">
        <f t="shared" si="24"/>
        <v>-16.000000000000004</v>
      </c>
      <c r="K40" s="30">
        <f t="shared" si="24"/>
        <v>-16.000000000000004</v>
      </c>
      <c r="L40" s="30">
        <f t="shared" si="24"/>
        <v>-16.333333333333336</v>
      </c>
      <c r="M40" s="30">
        <f t="shared" si="24"/>
        <v>-16.666666666666668</v>
      </c>
      <c r="N40" s="30">
        <f t="shared" si="24"/>
        <v>-17</v>
      </c>
      <c r="O40" s="30">
        <f t="shared" si="24"/>
        <v>-17.333333333333332</v>
      </c>
      <c r="P40" s="78">
        <f t="shared" si="24"/>
        <v>-17.666666666666664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-344</v>
      </c>
      <c r="C41" s="35">
        <f t="shared" ref="C41:P41" si="25">SIGN(C40)*(DAY(ABS(C40))*24+HOUR(ABS(C40))+MINUTE(ABS(C40))/100)</f>
        <v>-344</v>
      </c>
      <c r="D41" s="35">
        <f t="shared" si="25"/>
        <v>-344</v>
      </c>
      <c r="E41" s="35">
        <f t="shared" si="25"/>
        <v>-352</v>
      </c>
      <c r="F41" s="35">
        <f t="shared" si="25"/>
        <v>-360</v>
      </c>
      <c r="G41" s="35">
        <f t="shared" si="25"/>
        <v>-368</v>
      </c>
      <c r="H41" s="35">
        <f t="shared" si="25"/>
        <v>-376</v>
      </c>
      <c r="I41" s="35">
        <f t="shared" si="25"/>
        <v>-384</v>
      </c>
      <c r="J41" s="35">
        <f t="shared" si="25"/>
        <v>-384</v>
      </c>
      <c r="K41" s="35">
        <f t="shared" si="25"/>
        <v>-384</v>
      </c>
      <c r="L41" s="35">
        <f t="shared" si="25"/>
        <v>-392</v>
      </c>
      <c r="M41" s="35">
        <f t="shared" si="25"/>
        <v>-400</v>
      </c>
      <c r="N41" s="35">
        <f t="shared" si="25"/>
        <v>-408</v>
      </c>
      <c r="O41" s="35">
        <f t="shared" si="25"/>
        <v>-416</v>
      </c>
      <c r="P41" s="35">
        <f t="shared" si="25"/>
        <v>-424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43540</v>
      </c>
      <c r="C43" s="22">
        <f t="shared" si="27"/>
        <v>43541</v>
      </c>
      <c r="D43" s="22">
        <f t="shared" si="27"/>
        <v>43542</v>
      </c>
      <c r="E43" s="22">
        <f t="shared" si="27"/>
        <v>43543</v>
      </c>
      <c r="F43" s="22">
        <f t="shared" si="27"/>
        <v>43544</v>
      </c>
      <c r="G43" s="22">
        <f t="shared" si="27"/>
        <v>43545</v>
      </c>
      <c r="H43" s="22">
        <f t="shared" si="27"/>
        <v>43546</v>
      </c>
      <c r="I43" s="22">
        <f t="shared" si="27"/>
        <v>43547</v>
      </c>
      <c r="J43" s="22">
        <f t="shared" si="27"/>
        <v>43548</v>
      </c>
      <c r="K43" s="22">
        <f t="shared" si="27"/>
        <v>43549</v>
      </c>
      <c r="L43" s="22">
        <f t="shared" si="27"/>
        <v>43550</v>
      </c>
      <c r="M43" s="22">
        <f t="shared" si="27"/>
        <v>43551</v>
      </c>
      <c r="N43" s="22">
        <f t="shared" si="27"/>
        <v>43552</v>
      </c>
      <c r="O43" s="22">
        <f>IF(MONTH($B$9+COLUMN(O45)+13)=MONTH($B$9),$B$9+COLUMN(O45)+13,"")</f>
        <v>43553</v>
      </c>
      <c r="P43" s="22">
        <f>IF(MONTH($B$9+COLUMN(P45)+13)=MONTH($B$9),$B$9+COLUMN(P45)+13,"")</f>
        <v>43554</v>
      </c>
      <c r="Q43" s="22">
        <f>IF(MONTH($B$9+COLUMN(Q45)+13)=MONTH($B$9),$B$9+COLUMN(Q45)+13,"")</f>
        <v>43555</v>
      </c>
    </row>
    <row r="44" spans="1:17" ht="15.95" customHeight="1" thickBot="1" x14ac:dyDescent="0.25">
      <c r="A44" s="7" t="s">
        <v>20</v>
      </c>
      <c r="B44" s="53">
        <f t="shared" ref="B44:Q44" si="28">B43</f>
        <v>43540</v>
      </c>
      <c r="C44" s="53">
        <f t="shared" si="28"/>
        <v>43541</v>
      </c>
      <c r="D44" s="53">
        <f t="shared" si="28"/>
        <v>43542</v>
      </c>
      <c r="E44" s="53">
        <f t="shared" si="28"/>
        <v>43543</v>
      </c>
      <c r="F44" s="53">
        <f t="shared" si="28"/>
        <v>43544</v>
      </c>
      <c r="G44" s="53">
        <f t="shared" si="28"/>
        <v>43545</v>
      </c>
      <c r="H44" s="53">
        <f t="shared" si="28"/>
        <v>43546</v>
      </c>
      <c r="I44" s="53">
        <f t="shared" si="28"/>
        <v>43547</v>
      </c>
      <c r="J44" s="53">
        <f t="shared" si="28"/>
        <v>43548</v>
      </c>
      <c r="K44" s="53">
        <f t="shared" si="28"/>
        <v>43549</v>
      </c>
      <c r="L44" s="53">
        <f t="shared" si="28"/>
        <v>43550</v>
      </c>
      <c r="M44" s="53">
        <f t="shared" si="28"/>
        <v>43551</v>
      </c>
      <c r="N44" s="53">
        <f t="shared" si="28"/>
        <v>43552</v>
      </c>
      <c r="O44" s="53">
        <f t="shared" si="28"/>
        <v>43553</v>
      </c>
      <c r="P44" s="53">
        <f t="shared" si="28"/>
        <v>43554</v>
      </c>
      <c r="Q44" s="53">
        <f t="shared" si="28"/>
        <v>43555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0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8</v>
      </c>
      <c r="H51" s="24">
        <f t="shared" si="30"/>
        <v>8</v>
      </c>
      <c r="I51" s="24">
        <f t="shared" si="30"/>
        <v>0</v>
      </c>
      <c r="J51" s="24">
        <f t="shared" si="30"/>
        <v>0</v>
      </c>
      <c r="K51" s="24">
        <f t="shared" si="30"/>
        <v>8</v>
      </c>
      <c r="L51" s="24">
        <f t="shared" si="30"/>
        <v>8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</v>
      </c>
      <c r="J61" s="26">
        <f t="shared" si="40"/>
        <v>0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3.666666666666667</v>
      </c>
      <c r="D62" s="28">
        <f t="shared" ref="D62:Q62" si="41">C62+D61</f>
        <v>4</v>
      </c>
      <c r="E62" s="28">
        <f t="shared" si="41"/>
        <v>4.333333333333333</v>
      </c>
      <c r="F62" s="28">
        <f t="shared" si="41"/>
        <v>4.6666666666666661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5.3333333333333321</v>
      </c>
      <c r="J62" s="28">
        <f t="shared" si="41"/>
        <v>5.3333333333333321</v>
      </c>
      <c r="K62" s="28">
        <f t="shared" si="41"/>
        <v>5.6666666666666652</v>
      </c>
      <c r="L62" s="28">
        <f t="shared" si="41"/>
        <v>5.9999999999999982</v>
      </c>
      <c r="M62" s="28">
        <f t="shared" si="41"/>
        <v>6.3333333333333313</v>
      </c>
      <c r="N62" s="28">
        <f t="shared" si="41"/>
        <v>6.6666666666666643</v>
      </c>
      <c r="O62" s="28">
        <f t="shared" si="41"/>
        <v>6.9999999999999973</v>
      </c>
      <c r="P62" s="28">
        <f t="shared" si="41"/>
        <v>6.9999999999999973</v>
      </c>
      <c r="Q62" s="71">
        <f t="shared" si="41"/>
        <v>6.9999999999999973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0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0</v>
      </c>
      <c r="J70" s="30">
        <f t="shared" si="49"/>
        <v>0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0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-8</v>
      </c>
      <c r="H71" s="33">
        <f t="shared" si="50"/>
        <v>-8</v>
      </c>
      <c r="I71" s="33">
        <f t="shared" si="50"/>
        <v>0</v>
      </c>
      <c r="J71" s="33">
        <f t="shared" si="50"/>
        <v>0</v>
      </c>
      <c r="K71" s="33">
        <f t="shared" si="50"/>
        <v>-8</v>
      </c>
      <c r="L71" s="33">
        <f t="shared" si="50"/>
        <v>-8</v>
      </c>
      <c r="M71" s="33">
        <f t="shared" si="50"/>
        <v>-8</v>
      </c>
      <c r="N71" s="33">
        <f t="shared" si="50"/>
        <v>-8</v>
      </c>
      <c r="O71" s="33">
        <f t="shared" si="50"/>
        <v>-8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-17.666666666666664</v>
      </c>
      <c r="C72" s="30">
        <f t="shared" ref="C72:Q72" si="51">C70+B72</f>
        <v>-17.666666666666664</v>
      </c>
      <c r="D72" s="30">
        <f t="shared" si="51"/>
        <v>-17.999999999999996</v>
      </c>
      <c r="E72" s="30">
        <f t="shared" si="51"/>
        <v>-18.333333333333329</v>
      </c>
      <c r="F72" s="30">
        <f t="shared" si="51"/>
        <v>-18.666666666666661</v>
      </c>
      <c r="G72" s="30">
        <f t="shared" si="51"/>
        <v>-18.999999999999993</v>
      </c>
      <c r="H72" s="30">
        <f t="shared" si="51"/>
        <v>-19.333333333333325</v>
      </c>
      <c r="I72" s="30">
        <f t="shared" si="51"/>
        <v>-19.333333333333325</v>
      </c>
      <c r="J72" s="30">
        <f t="shared" si="51"/>
        <v>-19.333333333333325</v>
      </c>
      <c r="K72" s="30">
        <f t="shared" si="51"/>
        <v>-19.666666666666657</v>
      </c>
      <c r="L72" s="30">
        <f t="shared" si="51"/>
        <v>-19.999999999999989</v>
      </c>
      <c r="M72" s="30">
        <f t="shared" si="51"/>
        <v>-20.333333333333321</v>
      </c>
      <c r="N72" s="30">
        <f t="shared" si="51"/>
        <v>-20.666666666666654</v>
      </c>
      <c r="O72" s="30">
        <f t="shared" si="51"/>
        <v>-20.999999999999986</v>
      </c>
      <c r="P72" s="30">
        <f t="shared" si="51"/>
        <v>-20.999999999999986</v>
      </c>
      <c r="Q72" s="78">
        <f t="shared" si="51"/>
        <v>-20.999999999999986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-424</v>
      </c>
      <c r="C73" s="35">
        <f t="shared" ref="C73:Q73" si="52">SIGN(C72)*(DAY(ABS(C72))*24+HOUR(ABS(C72))+MINUTE(ABS(C72))/100)</f>
        <v>-424</v>
      </c>
      <c r="D73" s="35">
        <f t="shared" si="52"/>
        <v>-432</v>
      </c>
      <c r="E73" s="35">
        <f t="shared" si="52"/>
        <v>-440</v>
      </c>
      <c r="F73" s="35">
        <f t="shared" si="52"/>
        <v>-448</v>
      </c>
      <c r="G73" s="35">
        <f t="shared" si="52"/>
        <v>-456</v>
      </c>
      <c r="H73" s="35">
        <f t="shared" si="52"/>
        <v>-464</v>
      </c>
      <c r="I73" s="35">
        <f t="shared" si="52"/>
        <v>-464</v>
      </c>
      <c r="J73" s="35">
        <f t="shared" si="52"/>
        <v>-464</v>
      </c>
      <c r="K73" s="35">
        <f t="shared" si="52"/>
        <v>-472</v>
      </c>
      <c r="L73" s="35">
        <f t="shared" si="52"/>
        <v>-480</v>
      </c>
      <c r="M73" s="35">
        <f t="shared" si="52"/>
        <v>-488</v>
      </c>
      <c r="N73" s="35">
        <f t="shared" si="52"/>
        <v>-496</v>
      </c>
      <c r="O73" s="35">
        <f t="shared" si="52"/>
        <v>-504</v>
      </c>
      <c r="P73" s="35">
        <f t="shared" si="52"/>
        <v>-504</v>
      </c>
      <c r="Q73" s="35">
        <f t="shared" si="52"/>
        <v>-504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Mrz!I1</f>
        <v>8</v>
      </c>
      <c r="J1" s="19"/>
      <c r="K1" s="36" t="s">
        <v>99</v>
      </c>
      <c r="L1" s="77">
        <f>Mrz!L1</f>
        <v>7</v>
      </c>
      <c r="M1" s="77">
        <f>Mrz!M1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Mrz!B2</f>
        <v>Rechenzentrum</v>
      </c>
      <c r="C2" s="42"/>
      <c r="D2" s="43"/>
      <c r="E2" s="3"/>
      <c r="F2" s="3"/>
      <c r="H2" s="5" t="s">
        <v>5</v>
      </c>
      <c r="I2" s="76">
        <f>Mrz!I2</f>
        <v>10</v>
      </c>
      <c r="J2" s="3"/>
      <c r="K2" s="49" t="s">
        <v>6</v>
      </c>
      <c r="L2" s="82">
        <f>Mrz!L2</f>
        <v>0.3</v>
      </c>
      <c r="N2" s="11"/>
      <c r="O2" s="51" t="s">
        <v>7</v>
      </c>
      <c r="P2" s="62">
        <f>Mrz!P6</f>
        <v>-504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Mrz!B3</f>
        <v>Heinz Mustermann</v>
      </c>
      <c r="C3" s="42"/>
      <c r="D3" s="44"/>
      <c r="E3" s="3"/>
      <c r="F3" s="3"/>
      <c r="H3" s="5" t="s">
        <v>10</v>
      </c>
      <c r="I3" s="141">
        <f>Mrz!I3</f>
        <v>40</v>
      </c>
      <c r="J3" s="4"/>
      <c r="K3" s="49" t="s">
        <v>11</v>
      </c>
      <c r="L3" s="82">
        <f>Mrz!L3</f>
        <v>0.45</v>
      </c>
      <c r="N3" s="11"/>
      <c r="O3" s="58" t="s">
        <v>12</v>
      </c>
      <c r="P3" s="14">
        <f>SIGN(L9)*(DAY(L10)*24+HOUR(L10)+MINUTE(L10)/100)</f>
        <v>-504</v>
      </c>
    </row>
    <row r="4" spans="1:17" ht="15.95" customHeight="1" thickTop="1" thickBot="1" x14ac:dyDescent="0.25">
      <c r="A4" t="s">
        <v>13</v>
      </c>
      <c r="B4" s="45" t="s">
        <v>62</v>
      </c>
      <c r="C4"/>
      <c r="D4" s="46" t="str">
        <f>"" &amp;P4 &amp; " Arbeitsstunden"</f>
        <v>176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176</v>
      </c>
    </row>
    <row r="5" spans="1:17" ht="15.75" customHeight="1" thickBot="1" x14ac:dyDescent="0.25">
      <c r="A5" s="8" t="s">
        <v>17</v>
      </c>
      <c r="B5" s="59">
        <f>Mrz!B5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-680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DATE(B5,4,1)</f>
        <v>43556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504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-21</v>
      </c>
      <c r="M9" s="124">
        <f>'U+AT'!C14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-28.333333333333307</v>
      </c>
      <c r="Q9" s="56">
        <f>ABS(P2)</f>
        <v>504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-21</v>
      </c>
      <c r="J10" s="115">
        <f>TIME(INT(M1),(M1-INT(M1))*100,0)</f>
        <v>0.83333333333333337</v>
      </c>
      <c r="K10" s="114">
        <f>ABS(K9)</f>
        <v>0</v>
      </c>
      <c r="L10" s="116">
        <f>ABS(L9)</f>
        <v>21</v>
      </c>
      <c r="M10" s="124">
        <f>'U+AT'!F14</f>
        <v>0</v>
      </c>
      <c r="N10" s="126">
        <f>Q54</f>
        <v>0</v>
      </c>
      <c r="O10" s="125">
        <f>ABS(P10)</f>
        <v>28.333333333333307</v>
      </c>
      <c r="P10" s="1">
        <f>IF(P9&gt;O9,O9,P9)</f>
        <v>-28.333333333333307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43556</v>
      </c>
      <c r="C11" s="22">
        <f t="shared" si="0"/>
        <v>43557</v>
      </c>
      <c r="D11" s="22">
        <f t="shared" si="0"/>
        <v>43558</v>
      </c>
      <c r="E11" s="22">
        <f t="shared" si="0"/>
        <v>43559</v>
      </c>
      <c r="F11" s="22">
        <f t="shared" si="0"/>
        <v>43560</v>
      </c>
      <c r="G11" s="22">
        <f t="shared" si="0"/>
        <v>43561</v>
      </c>
      <c r="H11" s="22">
        <f t="shared" si="0"/>
        <v>43562</v>
      </c>
      <c r="I11" s="22">
        <f t="shared" si="0"/>
        <v>43563</v>
      </c>
      <c r="J11" s="22">
        <f t="shared" si="0"/>
        <v>43564</v>
      </c>
      <c r="K11" s="22">
        <f t="shared" si="0"/>
        <v>43565</v>
      </c>
      <c r="L11" s="22">
        <f t="shared" si="0"/>
        <v>43566</v>
      </c>
      <c r="M11" s="22">
        <f t="shared" si="0"/>
        <v>43567</v>
      </c>
      <c r="N11" s="22">
        <f t="shared" si="0"/>
        <v>43568</v>
      </c>
      <c r="O11" s="22">
        <f t="shared" si="0"/>
        <v>43569</v>
      </c>
      <c r="P11" s="22">
        <f t="shared" si="0"/>
        <v>43570</v>
      </c>
      <c r="Q11" s="3"/>
    </row>
    <row r="12" spans="1:17" ht="15.95" customHeight="1" thickBot="1" x14ac:dyDescent="0.25">
      <c r="A12" s="7" t="s">
        <v>20</v>
      </c>
      <c r="B12" s="53">
        <f>B11</f>
        <v>43556</v>
      </c>
      <c r="C12" s="53">
        <f t="shared" ref="C12:P12" si="1">C11</f>
        <v>43557</v>
      </c>
      <c r="D12" s="53">
        <f t="shared" si="1"/>
        <v>43558</v>
      </c>
      <c r="E12" s="53">
        <f t="shared" si="1"/>
        <v>43559</v>
      </c>
      <c r="F12" s="53">
        <f t="shared" si="1"/>
        <v>43560</v>
      </c>
      <c r="G12" s="53">
        <f t="shared" si="1"/>
        <v>43561</v>
      </c>
      <c r="H12" s="53">
        <f t="shared" si="1"/>
        <v>43562</v>
      </c>
      <c r="I12" s="53">
        <f t="shared" si="1"/>
        <v>43563</v>
      </c>
      <c r="J12" s="53">
        <f t="shared" si="1"/>
        <v>43564</v>
      </c>
      <c r="K12" s="53">
        <f t="shared" si="1"/>
        <v>43565</v>
      </c>
      <c r="L12" s="53">
        <f t="shared" si="1"/>
        <v>43566</v>
      </c>
      <c r="M12" s="53">
        <f t="shared" si="1"/>
        <v>43567</v>
      </c>
      <c r="N12" s="53">
        <f t="shared" si="1"/>
        <v>43568</v>
      </c>
      <c r="O12" s="53">
        <f t="shared" si="1"/>
        <v>43569</v>
      </c>
      <c r="P12" s="53">
        <f t="shared" si="1"/>
        <v>43570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8</v>
      </c>
      <c r="D19" s="24">
        <f t="shared" si="3"/>
        <v>8</v>
      </c>
      <c r="E19" s="24">
        <f t="shared" si="3"/>
        <v>8</v>
      </c>
      <c r="F19" s="24">
        <f t="shared" si="3"/>
        <v>8</v>
      </c>
      <c r="G19" s="24">
        <f t="shared" si="3"/>
        <v>0</v>
      </c>
      <c r="H19" s="24">
        <f t="shared" si="3"/>
        <v>0</v>
      </c>
      <c r="I19" s="24">
        <f t="shared" si="3"/>
        <v>8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8</v>
      </c>
      <c r="N19" s="24">
        <f t="shared" si="3"/>
        <v>0</v>
      </c>
      <c r="O19" s="24">
        <f t="shared" si="3"/>
        <v>0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</v>
      </c>
      <c r="H29" s="26">
        <f t="shared" si="13"/>
        <v>0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</v>
      </c>
      <c r="O29" s="26">
        <f t="shared" si="13"/>
        <v>0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0.66666666666666663</v>
      </c>
      <c r="D30" s="28">
        <f t="shared" ref="D30:P30" si="14">C30+D29</f>
        <v>1</v>
      </c>
      <c r="E30" s="28">
        <f t="shared" si="14"/>
        <v>1.3333333333333333</v>
      </c>
      <c r="F30" s="28">
        <f t="shared" si="14"/>
        <v>1.6666666666666665</v>
      </c>
      <c r="G30" s="28">
        <f t="shared" si="14"/>
        <v>1.6666666666666665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2.333333333333333</v>
      </c>
      <c r="K30" s="28">
        <f t="shared" si="14"/>
        <v>2.6666666666666665</v>
      </c>
      <c r="L30" s="28">
        <f t="shared" si="14"/>
        <v>3</v>
      </c>
      <c r="M30" s="28">
        <f t="shared" si="14"/>
        <v>3.3333333333333335</v>
      </c>
      <c r="N30" s="28">
        <f t="shared" si="14"/>
        <v>3.3333333333333335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0</v>
      </c>
      <c r="H38" s="30">
        <f t="shared" si="22"/>
        <v>0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0</v>
      </c>
      <c r="O38" s="30">
        <f t="shared" si="22"/>
        <v>0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-8</v>
      </c>
      <c r="D39" s="33">
        <f t="shared" si="23"/>
        <v>-8</v>
      </c>
      <c r="E39" s="33">
        <f t="shared" si="23"/>
        <v>-8</v>
      </c>
      <c r="F39" s="33">
        <f t="shared" si="23"/>
        <v>-8</v>
      </c>
      <c r="G39" s="33">
        <f t="shared" si="23"/>
        <v>0</v>
      </c>
      <c r="H39" s="33">
        <f t="shared" si="23"/>
        <v>0</v>
      </c>
      <c r="I39" s="33">
        <f t="shared" si="23"/>
        <v>-8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-8</v>
      </c>
      <c r="N39" s="33">
        <f t="shared" si="23"/>
        <v>0</v>
      </c>
      <c r="O39" s="33">
        <f t="shared" si="23"/>
        <v>0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-21.333333333333332</v>
      </c>
      <c r="C40" s="30">
        <f t="shared" ref="C40:P40" si="24">C38+B40</f>
        <v>-21.666666666666664</v>
      </c>
      <c r="D40" s="30">
        <f t="shared" si="24"/>
        <v>-21.999999999999996</v>
      </c>
      <c r="E40" s="30">
        <f t="shared" si="24"/>
        <v>-22.333333333333329</v>
      </c>
      <c r="F40" s="30">
        <f t="shared" si="24"/>
        <v>-22.666666666666661</v>
      </c>
      <c r="G40" s="30">
        <f t="shared" si="24"/>
        <v>-22.666666666666661</v>
      </c>
      <c r="H40" s="30">
        <f t="shared" si="24"/>
        <v>-22.666666666666661</v>
      </c>
      <c r="I40" s="30">
        <f t="shared" si="24"/>
        <v>-22.999999999999993</v>
      </c>
      <c r="J40" s="30">
        <f t="shared" si="24"/>
        <v>-23.333333333333325</v>
      </c>
      <c r="K40" s="30">
        <f t="shared" si="24"/>
        <v>-23.666666666666657</v>
      </c>
      <c r="L40" s="30">
        <f t="shared" si="24"/>
        <v>-23.999999999999989</v>
      </c>
      <c r="M40" s="30">
        <f t="shared" si="24"/>
        <v>-24.333333333333321</v>
      </c>
      <c r="N40" s="30">
        <f t="shared" si="24"/>
        <v>-24.333333333333321</v>
      </c>
      <c r="O40" s="30">
        <f t="shared" si="24"/>
        <v>-24.333333333333321</v>
      </c>
      <c r="P40" s="78">
        <f t="shared" si="24"/>
        <v>-24.666666666666654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-512</v>
      </c>
      <c r="C41" s="35">
        <f t="shared" ref="C41:P41" si="25">SIGN(C40)*(DAY(ABS(C40))*24+HOUR(ABS(C40))+MINUTE(ABS(C40))/100)</f>
        <v>-520</v>
      </c>
      <c r="D41" s="35">
        <f t="shared" si="25"/>
        <v>-528</v>
      </c>
      <c r="E41" s="35">
        <f t="shared" si="25"/>
        <v>-536</v>
      </c>
      <c r="F41" s="35">
        <f t="shared" si="25"/>
        <v>-544</v>
      </c>
      <c r="G41" s="35">
        <f t="shared" si="25"/>
        <v>-544</v>
      </c>
      <c r="H41" s="35">
        <f t="shared" si="25"/>
        <v>-544</v>
      </c>
      <c r="I41" s="35">
        <f t="shared" si="25"/>
        <v>-552</v>
      </c>
      <c r="J41" s="35">
        <f t="shared" si="25"/>
        <v>-560</v>
      </c>
      <c r="K41" s="35">
        <f t="shared" si="25"/>
        <v>-568</v>
      </c>
      <c r="L41" s="35">
        <f t="shared" si="25"/>
        <v>-576</v>
      </c>
      <c r="M41" s="35">
        <f t="shared" si="25"/>
        <v>-584</v>
      </c>
      <c r="N41" s="35">
        <f t="shared" si="25"/>
        <v>-584</v>
      </c>
      <c r="O41" s="35">
        <f t="shared" si="25"/>
        <v>-584</v>
      </c>
      <c r="P41" s="35">
        <f t="shared" si="25"/>
        <v>-592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43571</v>
      </c>
      <c r="C43" s="22">
        <f t="shared" si="27"/>
        <v>43572</v>
      </c>
      <c r="D43" s="22">
        <f t="shared" si="27"/>
        <v>43573</v>
      </c>
      <c r="E43" s="22">
        <f t="shared" si="27"/>
        <v>43574</v>
      </c>
      <c r="F43" s="22">
        <f t="shared" si="27"/>
        <v>43575</v>
      </c>
      <c r="G43" s="22">
        <f t="shared" si="27"/>
        <v>43576</v>
      </c>
      <c r="H43" s="22">
        <f t="shared" si="27"/>
        <v>43577</v>
      </c>
      <c r="I43" s="22">
        <f t="shared" si="27"/>
        <v>43578</v>
      </c>
      <c r="J43" s="22">
        <f t="shared" si="27"/>
        <v>43579</v>
      </c>
      <c r="K43" s="22">
        <f t="shared" si="27"/>
        <v>43580</v>
      </c>
      <c r="L43" s="22">
        <f t="shared" si="27"/>
        <v>43581</v>
      </c>
      <c r="M43" s="22">
        <f t="shared" si="27"/>
        <v>43582</v>
      </c>
      <c r="N43" s="22">
        <f t="shared" si="27"/>
        <v>43583</v>
      </c>
      <c r="O43" s="22">
        <f>IF(MONTH($B$9+COLUMN(O45)+13)=MONTH($B$9),$B$9+COLUMN(O45)+13,"")</f>
        <v>43584</v>
      </c>
      <c r="P43" s="22">
        <f>IF(MONTH($B$9+COLUMN(P45)+13)=MONTH($B$9),$B$9+COLUMN(P45)+13,"")</f>
        <v>43585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43571</v>
      </c>
      <c r="C44" s="53">
        <f t="shared" si="28"/>
        <v>43572</v>
      </c>
      <c r="D44" s="53">
        <f t="shared" si="28"/>
        <v>43573</v>
      </c>
      <c r="E44" s="53">
        <f t="shared" si="28"/>
        <v>43574</v>
      </c>
      <c r="F44" s="53">
        <f t="shared" si="28"/>
        <v>43575</v>
      </c>
      <c r="G44" s="53">
        <f t="shared" si="28"/>
        <v>43576</v>
      </c>
      <c r="H44" s="53">
        <f t="shared" si="28"/>
        <v>43577</v>
      </c>
      <c r="I44" s="53">
        <f t="shared" si="28"/>
        <v>43578</v>
      </c>
      <c r="J44" s="53">
        <f t="shared" si="28"/>
        <v>43579</v>
      </c>
      <c r="K44" s="53">
        <f t="shared" si="28"/>
        <v>43580</v>
      </c>
      <c r="L44" s="53">
        <f t="shared" si="28"/>
        <v>43581</v>
      </c>
      <c r="M44" s="53">
        <f t="shared" si="28"/>
        <v>43582</v>
      </c>
      <c r="N44" s="53">
        <f t="shared" si="28"/>
        <v>43583</v>
      </c>
      <c r="O44" s="53">
        <f t="shared" si="28"/>
        <v>43584</v>
      </c>
      <c r="P44" s="53">
        <f t="shared" si="28"/>
        <v>43585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8</v>
      </c>
      <c r="F51" s="24">
        <f t="shared" si="30"/>
        <v>0</v>
      </c>
      <c r="G51" s="24">
        <f t="shared" si="30"/>
        <v>0</v>
      </c>
      <c r="H51" s="24">
        <f t="shared" si="30"/>
        <v>8</v>
      </c>
      <c r="I51" s="24">
        <f t="shared" si="30"/>
        <v>8</v>
      </c>
      <c r="J51" s="24">
        <f t="shared" si="30"/>
        <v>8</v>
      </c>
      <c r="K51" s="24">
        <f t="shared" si="30"/>
        <v>8</v>
      </c>
      <c r="L51" s="24">
        <f t="shared" si="30"/>
        <v>8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</v>
      </c>
      <c r="G61" s="26">
        <f t="shared" si="40"/>
        <v>0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</v>
      </c>
      <c r="N61" s="26">
        <f t="shared" si="40"/>
        <v>0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4</v>
      </c>
      <c r="C62" s="28">
        <f>B62+C61</f>
        <v>4.333333333333333</v>
      </c>
      <c r="D62" s="28">
        <f t="shared" ref="D62:Q62" si="41">C62+D61</f>
        <v>4.6666666666666661</v>
      </c>
      <c r="E62" s="28">
        <f t="shared" si="41"/>
        <v>4.9999999999999991</v>
      </c>
      <c r="F62" s="28">
        <f t="shared" si="41"/>
        <v>4.9999999999999991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5.6666666666666652</v>
      </c>
      <c r="J62" s="28">
        <f t="shared" si="41"/>
        <v>5.9999999999999982</v>
      </c>
      <c r="K62" s="28">
        <f t="shared" si="41"/>
        <v>6.3333333333333313</v>
      </c>
      <c r="L62" s="28">
        <f t="shared" si="41"/>
        <v>6.6666666666666643</v>
      </c>
      <c r="M62" s="28">
        <f t="shared" si="41"/>
        <v>6.6666666666666643</v>
      </c>
      <c r="N62" s="28">
        <f t="shared" si="41"/>
        <v>6.6666666666666643</v>
      </c>
      <c r="O62" s="28">
        <f t="shared" si="41"/>
        <v>6.9999999999999973</v>
      </c>
      <c r="P62" s="28">
        <f t="shared" si="41"/>
        <v>7.3333333333333304</v>
      </c>
      <c r="Q62" s="71">
        <f t="shared" si="41"/>
        <v>7.3333333333333304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0</v>
      </c>
      <c r="G70" s="30">
        <f t="shared" si="49"/>
        <v>0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0</v>
      </c>
      <c r="N70" s="30">
        <f t="shared" si="49"/>
        <v>0</v>
      </c>
      <c r="O70" s="30">
        <f t="shared" si="49"/>
        <v>-0.33333333333333331</v>
      </c>
      <c r="P70" s="30">
        <f t="shared" si="49"/>
        <v>-0.33333333333333331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-8</v>
      </c>
      <c r="F71" s="33">
        <f t="shared" si="50"/>
        <v>0</v>
      </c>
      <c r="G71" s="33">
        <f t="shared" si="50"/>
        <v>0</v>
      </c>
      <c r="H71" s="33">
        <f t="shared" si="50"/>
        <v>-8</v>
      </c>
      <c r="I71" s="33">
        <f t="shared" si="50"/>
        <v>-8</v>
      </c>
      <c r="J71" s="33">
        <f t="shared" si="50"/>
        <v>-8</v>
      </c>
      <c r="K71" s="33">
        <f t="shared" si="50"/>
        <v>-8</v>
      </c>
      <c r="L71" s="33">
        <f t="shared" si="50"/>
        <v>-8</v>
      </c>
      <c r="M71" s="33">
        <f t="shared" si="50"/>
        <v>0</v>
      </c>
      <c r="N71" s="33">
        <f t="shared" si="50"/>
        <v>0</v>
      </c>
      <c r="O71" s="33">
        <f t="shared" si="50"/>
        <v>-8</v>
      </c>
      <c r="P71" s="34">
        <f t="shared" si="50"/>
        <v>-8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-24.999999999999986</v>
      </c>
      <c r="C72" s="30">
        <f t="shared" ref="C72:Q72" si="51">C70+B72</f>
        <v>-25.333333333333318</v>
      </c>
      <c r="D72" s="30">
        <f t="shared" si="51"/>
        <v>-25.66666666666665</v>
      </c>
      <c r="E72" s="30">
        <f t="shared" si="51"/>
        <v>-25.999999999999982</v>
      </c>
      <c r="F72" s="30">
        <f t="shared" si="51"/>
        <v>-25.999999999999982</v>
      </c>
      <c r="G72" s="30">
        <f t="shared" si="51"/>
        <v>-25.999999999999982</v>
      </c>
      <c r="H72" s="30">
        <f t="shared" si="51"/>
        <v>-26.333333333333314</v>
      </c>
      <c r="I72" s="30">
        <f t="shared" si="51"/>
        <v>-26.666666666666647</v>
      </c>
      <c r="J72" s="30">
        <f t="shared" si="51"/>
        <v>-26.999999999999979</v>
      </c>
      <c r="K72" s="30">
        <f t="shared" si="51"/>
        <v>-27.333333333333311</v>
      </c>
      <c r="L72" s="30">
        <f t="shared" si="51"/>
        <v>-27.666666666666643</v>
      </c>
      <c r="M72" s="30">
        <f t="shared" si="51"/>
        <v>-27.666666666666643</v>
      </c>
      <c r="N72" s="30">
        <f t="shared" si="51"/>
        <v>-27.666666666666643</v>
      </c>
      <c r="O72" s="30">
        <f t="shared" si="51"/>
        <v>-27.999999999999975</v>
      </c>
      <c r="P72" s="30">
        <f t="shared" si="51"/>
        <v>-28.333333333333307</v>
      </c>
      <c r="Q72" s="78">
        <f t="shared" si="51"/>
        <v>-28.333333333333307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-600</v>
      </c>
      <c r="C73" s="35">
        <f t="shared" ref="C73:Q73" si="52">SIGN(C72)*(DAY(ABS(C72))*24+HOUR(ABS(C72))+MINUTE(ABS(C72))/100)</f>
        <v>-608</v>
      </c>
      <c r="D73" s="35">
        <f t="shared" si="52"/>
        <v>-616</v>
      </c>
      <c r="E73" s="35">
        <f t="shared" si="52"/>
        <v>-624</v>
      </c>
      <c r="F73" s="35">
        <f t="shared" si="52"/>
        <v>-624</v>
      </c>
      <c r="G73" s="35">
        <f t="shared" si="52"/>
        <v>-624</v>
      </c>
      <c r="H73" s="35">
        <f t="shared" si="52"/>
        <v>-632</v>
      </c>
      <c r="I73" s="35">
        <f t="shared" si="52"/>
        <v>-640</v>
      </c>
      <c r="J73" s="35">
        <f t="shared" si="52"/>
        <v>-648</v>
      </c>
      <c r="K73" s="35">
        <f t="shared" si="52"/>
        <v>-656</v>
      </c>
      <c r="L73" s="35">
        <f t="shared" si="52"/>
        <v>-664</v>
      </c>
      <c r="M73" s="35">
        <f t="shared" si="52"/>
        <v>-664</v>
      </c>
      <c r="N73" s="35">
        <f t="shared" si="52"/>
        <v>-664</v>
      </c>
      <c r="O73" s="35">
        <f t="shared" si="52"/>
        <v>-672</v>
      </c>
      <c r="P73" s="35">
        <f t="shared" si="52"/>
        <v>-680</v>
      </c>
      <c r="Q73" s="35">
        <f t="shared" si="52"/>
        <v>-680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Apr!I1</f>
        <v>8</v>
      </c>
      <c r="J1" s="19"/>
      <c r="K1" s="36" t="s">
        <v>99</v>
      </c>
      <c r="L1" s="77">
        <f>Apr!L1</f>
        <v>7</v>
      </c>
      <c r="M1" s="77">
        <f>Apr!M1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Apr!B2</f>
        <v>Rechenzentrum</v>
      </c>
      <c r="C2" s="42"/>
      <c r="D2" s="43"/>
      <c r="E2" s="3"/>
      <c r="F2" s="3"/>
      <c r="H2" s="5" t="s">
        <v>5</v>
      </c>
      <c r="I2" s="76">
        <f>Apr!I2</f>
        <v>10</v>
      </c>
      <c r="J2" s="3"/>
      <c r="K2" s="49" t="s">
        <v>6</v>
      </c>
      <c r="L2" s="82">
        <f>Apr!L2</f>
        <v>0.3</v>
      </c>
      <c r="N2" s="11"/>
      <c r="O2" s="51" t="s">
        <v>7</v>
      </c>
      <c r="P2" s="62">
        <f>Apr!P6</f>
        <v>-680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Apr!B3</f>
        <v>Heinz Mustermann</v>
      </c>
      <c r="C3" s="42"/>
      <c r="D3" s="44"/>
      <c r="E3" s="3"/>
      <c r="F3" s="3"/>
      <c r="H3" s="5" t="s">
        <v>10</v>
      </c>
      <c r="I3" s="141">
        <f>Apr!I3</f>
        <v>40</v>
      </c>
      <c r="J3" s="4"/>
      <c r="K3" s="49" t="s">
        <v>11</v>
      </c>
      <c r="L3" s="82">
        <f>Apr!L3</f>
        <v>0.45</v>
      </c>
      <c r="N3" s="11"/>
      <c r="O3" s="58" t="s">
        <v>12</v>
      </c>
      <c r="P3" s="14">
        <f>SIGN(L9)*(DAY(L10)*24+HOUR(L10)+MINUTE(L10)/100)</f>
        <v>-680</v>
      </c>
    </row>
    <row r="4" spans="1:17" ht="15.95" customHeight="1" thickTop="1" thickBot="1" x14ac:dyDescent="0.25">
      <c r="A4" t="s">
        <v>13</v>
      </c>
      <c r="B4" s="45" t="s">
        <v>63</v>
      </c>
      <c r="C4"/>
      <c r="D4" s="46" t="str">
        <f>"" &amp;P4 &amp; " Arbeitsstunden"</f>
        <v>176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176</v>
      </c>
    </row>
    <row r="5" spans="1:17" ht="15.75" customHeight="1" thickBot="1" x14ac:dyDescent="0.25">
      <c r="A5" s="8" t="s">
        <v>17</v>
      </c>
      <c r="B5" s="59">
        <f>Apr!B5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-112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DATE(B5,5,1)</f>
        <v>43586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680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-28.333333333333332</v>
      </c>
      <c r="M9" s="124">
        <f>'U+AT'!C15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-35.666666666666679</v>
      </c>
      <c r="Q9" s="56">
        <f>ABS(P2)</f>
        <v>680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-28.333333333333332</v>
      </c>
      <c r="J10" s="115">
        <f>TIME(INT(M1),(M1-INT(M1))*100,0)</f>
        <v>0.83333333333333337</v>
      </c>
      <c r="K10" s="114">
        <f>ABS(K9)</f>
        <v>0</v>
      </c>
      <c r="L10" s="116">
        <f>ABS(L9)</f>
        <v>28.333333333333332</v>
      </c>
      <c r="M10" s="124">
        <f>'U+AT'!F15</f>
        <v>0</v>
      </c>
      <c r="N10" s="126">
        <f>Q54</f>
        <v>0</v>
      </c>
      <c r="O10" s="125">
        <f>ABS(P10)</f>
        <v>35.666666666666679</v>
      </c>
      <c r="P10" s="1">
        <f>IF(P9&gt;O9,O9,P9)</f>
        <v>-35.666666666666679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43586</v>
      </c>
      <c r="C11" s="22">
        <f t="shared" si="0"/>
        <v>43587</v>
      </c>
      <c r="D11" s="22">
        <f t="shared" si="0"/>
        <v>43588</v>
      </c>
      <c r="E11" s="22">
        <f t="shared" si="0"/>
        <v>43589</v>
      </c>
      <c r="F11" s="22">
        <f t="shared" si="0"/>
        <v>43590</v>
      </c>
      <c r="G11" s="22">
        <f t="shared" si="0"/>
        <v>43591</v>
      </c>
      <c r="H11" s="22">
        <f t="shared" si="0"/>
        <v>43592</v>
      </c>
      <c r="I11" s="22">
        <f t="shared" si="0"/>
        <v>43593</v>
      </c>
      <c r="J11" s="22">
        <f t="shared" si="0"/>
        <v>43594</v>
      </c>
      <c r="K11" s="22">
        <f t="shared" si="0"/>
        <v>43595</v>
      </c>
      <c r="L11" s="22">
        <f t="shared" si="0"/>
        <v>43596</v>
      </c>
      <c r="M11" s="22">
        <f t="shared" si="0"/>
        <v>43597</v>
      </c>
      <c r="N11" s="22">
        <f t="shared" si="0"/>
        <v>43598</v>
      </c>
      <c r="O11" s="22">
        <f t="shared" si="0"/>
        <v>43599</v>
      </c>
      <c r="P11" s="22">
        <f t="shared" si="0"/>
        <v>43600</v>
      </c>
      <c r="Q11" s="3"/>
    </row>
    <row r="12" spans="1:17" ht="15.95" customHeight="1" thickBot="1" x14ac:dyDescent="0.25">
      <c r="A12" s="7" t="s">
        <v>20</v>
      </c>
      <c r="B12" s="53">
        <f>B11</f>
        <v>43586</v>
      </c>
      <c r="C12" s="53">
        <f t="shared" ref="C12:P12" si="1">C11</f>
        <v>43587</v>
      </c>
      <c r="D12" s="53">
        <f t="shared" si="1"/>
        <v>43588</v>
      </c>
      <c r="E12" s="53">
        <f t="shared" si="1"/>
        <v>43589</v>
      </c>
      <c r="F12" s="53">
        <f t="shared" si="1"/>
        <v>43590</v>
      </c>
      <c r="G12" s="53">
        <f t="shared" si="1"/>
        <v>43591</v>
      </c>
      <c r="H12" s="53">
        <f t="shared" si="1"/>
        <v>43592</v>
      </c>
      <c r="I12" s="53">
        <f t="shared" si="1"/>
        <v>43593</v>
      </c>
      <c r="J12" s="53">
        <f t="shared" si="1"/>
        <v>43594</v>
      </c>
      <c r="K12" s="53">
        <f t="shared" si="1"/>
        <v>43595</v>
      </c>
      <c r="L12" s="53">
        <f t="shared" si="1"/>
        <v>43596</v>
      </c>
      <c r="M12" s="53">
        <f t="shared" si="1"/>
        <v>43597</v>
      </c>
      <c r="N12" s="53">
        <f t="shared" si="1"/>
        <v>43598</v>
      </c>
      <c r="O12" s="53">
        <f t="shared" si="1"/>
        <v>43599</v>
      </c>
      <c r="P12" s="53">
        <f t="shared" si="1"/>
        <v>43600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8</v>
      </c>
      <c r="D19" s="24">
        <f t="shared" si="3"/>
        <v>8</v>
      </c>
      <c r="E19" s="24">
        <f t="shared" si="3"/>
        <v>0</v>
      </c>
      <c r="F19" s="24">
        <f t="shared" si="3"/>
        <v>0</v>
      </c>
      <c r="G19" s="24">
        <f t="shared" si="3"/>
        <v>8</v>
      </c>
      <c r="H19" s="24">
        <f t="shared" si="3"/>
        <v>8</v>
      </c>
      <c r="I19" s="24">
        <f t="shared" si="3"/>
        <v>8</v>
      </c>
      <c r="J19" s="24">
        <f t="shared" si="3"/>
        <v>8</v>
      </c>
      <c r="K19" s="24">
        <f t="shared" si="3"/>
        <v>8</v>
      </c>
      <c r="L19" s="24">
        <f t="shared" si="3"/>
        <v>0</v>
      </c>
      <c r="M19" s="24">
        <f t="shared" si="3"/>
        <v>0</v>
      </c>
      <c r="N19" s="24">
        <f t="shared" si="3"/>
        <v>8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</v>
      </c>
      <c r="F29" s="27">
        <f t="shared" si="13"/>
        <v>0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</v>
      </c>
      <c r="M29" s="26">
        <f t="shared" si="13"/>
        <v>0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0.33333333333333331</v>
      </c>
      <c r="D30" s="28">
        <f t="shared" ref="D30:P30" si="14">C30+D29</f>
        <v>0.66666666666666663</v>
      </c>
      <c r="E30" s="28">
        <f t="shared" si="14"/>
        <v>0.66666666666666663</v>
      </c>
      <c r="F30" s="28">
        <f t="shared" si="14"/>
        <v>0.66666666666666663</v>
      </c>
      <c r="G30" s="28">
        <f t="shared" si="14"/>
        <v>1</v>
      </c>
      <c r="H30" s="28">
        <f t="shared" si="14"/>
        <v>1.3333333333333333</v>
      </c>
      <c r="I30" s="28">
        <f t="shared" si="14"/>
        <v>1.6666666666666665</v>
      </c>
      <c r="J30" s="28">
        <f t="shared" si="14"/>
        <v>1.9999999999999998</v>
      </c>
      <c r="K30" s="28">
        <f t="shared" si="14"/>
        <v>2.333333333333333</v>
      </c>
      <c r="L30" s="28">
        <f t="shared" si="14"/>
        <v>2.333333333333333</v>
      </c>
      <c r="M30" s="28">
        <f t="shared" si="14"/>
        <v>2.333333333333333</v>
      </c>
      <c r="N30" s="28">
        <f t="shared" si="14"/>
        <v>2.6666666666666665</v>
      </c>
      <c r="O30" s="28">
        <f t="shared" si="14"/>
        <v>3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0</v>
      </c>
      <c r="F38" s="30">
        <f t="shared" si="22"/>
        <v>0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0</v>
      </c>
      <c r="M38" s="30">
        <f t="shared" si="22"/>
        <v>0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-8</v>
      </c>
      <c r="D39" s="33">
        <f t="shared" si="23"/>
        <v>-8</v>
      </c>
      <c r="E39" s="33">
        <f t="shared" si="23"/>
        <v>0</v>
      </c>
      <c r="F39" s="33">
        <f t="shared" si="23"/>
        <v>0</v>
      </c>
      <c r="G39" s="33">
        <f t="shared" si="23"/>
        <v>-8</v>
      </c>
      <c r="H39" s="33">
        <f t="shared" si="23"/>
        <v>-8</v>
      </c>
      <c r="I39" s="33">
        <f t="shared" si="23"/>
        <v>-8</v>
      </c>
      <c r="J39" s="33">
        <f t="shared" si="23"/>
        <v>-8</v>
      </c>
      <c r="K39" s="33">
        <f t="shared" si="23"/>
        <v>-8</v>
      </c>
      <c r="L39" s="33">
        <f t="shared" si="23"/>
        <v>0</v>
      </c>
      <c r="M39" s="33">
        <f t="shared" si="23"/>
        <v>0</v>
      </c>
      <c r="N39" s="33">
        <f t="shared" si="23"/>
        <v>-8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-28.333333333333332</v>
      </c>
      <c r="C40" s="30">
        <f t="shared" ref="C40:P40" si="24">C38+B40</f>
        <v>-28.666666666666664</v>
      </c>
      <c r="D40" s="30">
        <f t="shared" si="24"/>
        <v>-28.999999999999996</v>
      </c>
      <c r="E40" s="30">
        <f t="shared" si="24"/>
        <v>-28.999999999999996</v>
      </c>
      <c r="F40" s="30">
        <f t="shared" si="24"/>
        <v>-28.999999999999996</v>
      </c>
      <c r="G40" s="30">
        <f t="shared" si="24"/>
        <v>-29.333333333333329</v>
      </c>
      <c r="H40" s="30">
        <f t="shared" si="24"/>
        <v>-29.666666666666661</v>
      </c>
      <c r="I40" s="30">
        <f t="shared" si="24"/>
        <v>-29.999999999999993</v>
      </c>
      <c r="J40" s="30">
        <f t="shared" si="24"/>
        <v>-30.333333333333325</v>
      </c>
      <c r="K40" s="30">
        <f t="shared" si="24"/>
        <v>-30.666666666666657</v>
      </c>
      <c r="L40" s="30">
        <f t="shared" si="24"/>
        <v>-30.666666666666657</v>
      </c>
      <c r="M40" s="30">
        <f t="shared" si="24"/>
        <v>-30.666666666666657</v>
      </c>
      <c r="N40" s="30">
        <f t="shared" si="24"/>
        <v>-30.999999999999989</v>
      </c>
      <c r="O40" s="30">
        <f t="shared" si="24"/>
        <v>-31.333333333333321</v>
      </c>
      <c r="P40" s="78">
        <f t="shared" si="24"/>
        <v>-31.666666666666654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-680</v>
      </c>
      <c r="C41" s="35">
        <f t="shared" ref="C41:P41" si="25">SIGN(C40)*(DAY(ABS(C40))*24+HOUR(ABS(C40))+MINUTE(ABS(C40))/100)</f>
        <v>-688</v>
      </c>
      <c r="D41" s="35">
        <f t="shared" si="25"/>
        <v>-696</v>
      </c>
      <c r="E41" s="35">
        <f t="shared" si="25"/>
        <v>-696</v>
      </c>
      <c r="F41" s="35">
        <f t="shared" si="25"/>
        <v>-696</v>
      </c>
      <c r="G41" s="35">
        <f t="shared" si="25"/>
        <v>-704</v>
      </c>
      <c r="H41" s="35">
        <f t="shared" si="25"/>
        <v>-712</v>
      </c>
      <c r="I41" s="35">
        <f t="shared" si="25"/>
        <v>-720</v>
      </c>
      <c r="J41" s="35">
        <f t="shared" si="25"/>
        <v>-728</v>
      </c>
      <c r="K41" s="35">
        <f t="shared" si="25"/>
        <v>-736</v>
      </c>
      <c r="L41" s="35">
        <f t="shared" si="25"/>
        <v>-736</v>
      </c>
      <c r="M41" s="35">
        <f t="shared" si="25"/>
        <v>-736</v>
      </c>
      <c r="N41" s="35">
        <f t="shared" si="25"/>
        <v>-744</v>
      </c>
      <c r="O41" s="35">
        <f t="shared" si="25"/>
        <v>-752</v>
      </c>
      <c r="P41" s="35">
        <f t="shared" si="25"/>
        <v>-760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43601</v>
      </c>
      <c r="C43" s="22">
        <f t="shared" si="27"/>
        <v>43602</v>
      </c>
      <c r="D43" s="22">
        <f t="shared" si="27"/>
        <v>43603</v>
      </c>
      <c r="E43" s="22">
        <f t="shared" si="27"/>
        <v>43604</v>
      </c>
      <c r="F43" s="22">
        <f t="shared" si="27"/>
        <v>43605</v>
      </c>
      <c r="G43" s="22">
        <f t="shared" si="27"/>
        <v>43606</v>
      </c>
      <c r="H43" s="22">
        <f t="shared" si="27"/>
        <v>43607</v>
      </c>
      <c r="I43" s="22">
        <f t="shared" si="27"/>
        <v>43608</v>
      </c>
      <c r="J43" s="22">
        <f t="shared" si="27"/>
        <v>43609</v>
      </c>
      <c r="K43" s="22">
        <f t="shared" si="27"/>
        <v>43610</v>
      </c>
      <c r="L43" s="22">
        <f t="shared" si="27"/>
        <v>43611</v>
      </c>
      <c r="M43" s="22">
        <f t="shared" si="27"/>
        <v>43612</v>
      </c>
      <c r="N43" s="22">
        <f t="shared" si="27"/>
        <v>43613</v>
      </c>
      <c r="O43" s="22">
        <f>IF(MONTH($B$9+COLUMN(O45)+13)=MONTH($B$9),$B$9+COLUMN(O45)+13,"")</f>
        <v>43614</v>
      </c>
      <c r="P43" s="22">
        <f>IF(MONTH($B$9+COLUMN(P45)+13)=MONTH($B$9),$B$9+COLUMN(P45)+13,"")</f>
        <v>43615</v>
      </c>
      <c r="Q43" s="22">
        <f>IF(MONTH($B$9+COLUMN(Q45)+13)=MONTH($B$9),$B$9+COLUMN(Q45)+13,"")</f>
        <v>43616</v>
      </c>
    </row>
    <row r="44" spans="1:17" ht="15.95" customHeight="1" thickBot="1" x14ac:dyDescent="0.25">
      <c r="A44" s="7" t="s">
        <v>20</v>
      </c>
      <c r="B44" s="53">
        <f t="shared" ref="B44:Q44" si="28">B43</f>
        <v>43601</v>
      </c>
      <c r="C44" s="53">
        <f t="shared" si="28"/>
        <v>43602</v>
      </c>
      <c r="D44" s="53">
        <f t="shared" si="28"/>
        <v>43603</v>
      </c>
      <c r="E44" s="53">
        <f t="shared" si="28"/>
        <v>43604</v>
      </c>
      <c r="F44" s="53">
        <f t="shared" si="28"/>
        <v>43605</v>
      </c>
      <c r="G44" s="53">
        <f t="shared" si="28"/>
        <v>43606</v>
      </c>
      <c r="H44" s="53">
        <f t="shared" si="28"/>
        <v>43607</v>
      </c>
      <c r="I44" s="53">
        <f t="shared" si="28"/>
        <v>43608</v>
      </c>
      <c r="J44" s="53">
        <f t="shared" si="28"/>
        <v>43609</v>
      </c>
      <c r="K44" s="53">
        <f t="shared" si="28"/>
        <v>43610</v>
      </c>
      <c r="L44" s="53">
        <f t="shared" si="28"/>
        <v>43611</v>
      </c>
      <c r="M44" s="53">
        <f t="shared" si="28"/>
        <v>43612</v>
      </c>
      <c r="N44" s="53">
        <f t="shared" si="28"/>
        <v>43613</v>
      </c>
      <c r="O44" s="53">
        <f t="shared" si="28"/>
        <v>43614</v>
      </c>
      <c r="P44" s="53">
        <f t="shared" si="28"/>
        <v>43615</v>
      </c>
      <c r="Q44" s="53">
        <f t="shared" si="28"/>
        <v>43616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0</v>
      </c>
      <c r="E51" s="24">
        <f t="shared" si="30"/>
        <v>0</v>
      </c>
      <c r="F51" s="24">
        <f t="shared" si="30"/>
        <v>8</v>
      </c>
      <c r="G51" s="24">
        <f t="shared" si="30"/>
        <v>8</v>
      </c>
      <c r="H51" s="24">
        <f t="shared" si="30"/>
        <v>8</v>
      </c>
      <c r="I51" s="24">
        <f t="shared" si="30"/>
        <v>8</v>
      </c>
      <c r="J51" s="24">
        <f t="shared" si="30"/>
        <v>8</v>
      </c>
      <c r="K51" s="24">
        <f t="shared" si="30"/>
        <v>0</v>
      </c>
      <c r="L51" s="24">
        <f t="shared" si="30"/>
        <v>0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8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</v>
      </c>
      <c r="E61" s="26">
        <f t="shared" si="40"/>
        <v>0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</v>
      </c>
      <c r="L61" s="26">
        <f t="shared" si="40"/>
        <v>0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0.33333333333333331</v>
      </c>
    </row>
    <row r="62" spans="1:18" ht="15" hidden="1" customHeight="1" x14ac:dyDescent="0.2">
      <c r="A62" s="23" t="s">
        <v>34</v>
      </c>
      <c r="B62" s="79">
        <f>B61+P30</f>
        <v>3.666666666666667</v>
      </c>
      <c r="C62" s="28">
        <f>B62+C61</f>
        <v>4</v>
      </c>
      <c r="D62" s="28">
        <f t="shared" ref="D62:Q62" si="41">C62+D61</f>
        <v>4</v>
      </c>
      <c r="E62" s="28">
        <f t="shared" si="41"/>
        <v>4</v>
      </c>
      <c r="F62" s="28">
        <f t="shared" si="41"/>
        <v>4.333333333333333</v>
      </c>
      <c r="G62" s="28">
        <f t="shared" si="41"/>
        <v>4.6666666666666661</v>
      </c>
      <c r="H62" s="28">
        <f t="shared" si="41"/>
        <v>4.9999999999999991</v>
      </c>
      <c r="I62" s="28">
        <f t="shared" si="41"/>
        <v>5.3333333333333321</v>
      </c>
      <c r="J62" s="28">
        <f t="shared" si="41"/>
        <v>5.6666666666666652</v>
      </c>
      <c r="K62" s="28">
        <f t="shared" si="41"/>
        <v>5.6666666666666652</v>
      </c>
      <c r="L62" s="28">
        <f t="shared" si="41"/>
        <v>5.6666666666666652</v>
      </c>
      <c r="M62" s="28">
        <f t="shared" si="41"/>
        <v>5.9999999999999982</v>
      </c>
      <c r="N62" s="28">
        <f t="shared" si="41"/>
        <v>6.3333333333333313</v>
      </c>
      <c r="O62" s="28">
        <f t="shared" si="41"/>
        <v>6.6666666666666643</v>
      </c>
      <c r="P62" s="28">
        <f t="shared" si="41"/>
        <v>6.9999999999999973</v>
      </c>
      <c r="Q62" s="71">
        <f t="shared" si="41"/>
        <v>7.3333333333333304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0</v>
      </c>
      <c r="E70" s="30">
        <f t="shared" si="49"/>
        <v>0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0</v>
      </c>
      <c r="L70" s="30">
        <f t="shared" si="49"/>
        <v>0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-0.33333333333333331</v>
      </c>
      <c r="Q70" s="30">
        <f t="shared" si="49"/>
        <v>-0.33333333333333331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0</v>
      </c>
      <c r="E71" s="33">
        <f t="shared" si="50"/>
        <v>0</v>
      </c>
      <c r="F71" s="33">
        <f t="shared" si="50"/>
        <v>-8</v>
      </c>
      <c r="G71" s="33">
        <f t="shared" si="50"/>
        <v>-8</v>
      </c>
      <c r="H71" s="33">
        <f t="shared" si="50"/>
        <v>-8</v>
      </c>
      <c r="I71" s="33">
        <f t="shared" si="50"/>
        <v>-8</v>
      </c>
      <c r="J71" s="33">
        <f t="shared" si="50"/>
        <v>-8</v>
      </c>
      <c r="K71" s="33">
        <f t="shared" si="50"/>
        <v>0</v>
      </c>
      <c r="L71" s="33">
        <f t="shared" si="50"/>
        <v>0</v>
      </c>
      <c r="M71" s="33">
        <f t="shared" si="50"/>
        <v>-8</v>
      </c>
      <c r="N71" s="33">
        <f t="shared" si="50"/>
        <v>-8</v>
      </c>
      <c r="O71" s="33">
        <f t="shared" si="50"/>
        <v>-8</v>
      </c>
      <c r="P71" s="34">
        <f t="shared" si="50"/>
        <v>-8</v>
      </c>
      <c r="Q71" s="34">
        <f t="shared" si="50"/>
        <v>-8</v>
      </c>
    </row>
    <row r="72" spans="1:18" s="31" customFormat="1" ht="13.5" hidden="1" thickTop="1" x14ac:dyDescent="0.2">
      <c r="A72" s="29" t="s">
        <v>43</v>
      </c>
      <c r="B72" s="69">
        <f>B70+P40</f>
        <v>-31.999999999999986</v>
      </c>
      <c r="C72" s="30">
        <f t="shared" ref="C72:Q72" si="51">C70+B72</f>
        <v>-32.333333333333321</v>
      </c>
      <c r="D72" s="30">
        <f t="shared" si="51"/>
        <v>-32.333333333333321</v>
      </c>
      <c r="E72" s="30">
        <f t="shared" si="51"/>
        <v>-32.333333333333321</v>
      </c>
      <c r="F72" s="30">
        <f t="shared" si="51"/>
        <v>-32.666666666666657</v>
      </c>
      <c r="G72" s="30">
        <f t="shared" si="51"/>
        <v>-32.999999999999993</v>
      </c>
      <c r="H72" s="30">
        <f t="shared" si="51"/>
        <v>-33.333333333333329</v>
      </c>
      <c r="I72" s="30">
        <f t="shared" si="51"/>
        <v>-33.666666666666664</v>
      </c>
      <c r="J72" s="30">
        <f t="shared" si="51"/>
        <v>-34</v>
      </c>
      <c r="K72" s="30">
        <f t="shared" si="51"/>
        <v>-34</v>
      </c>
      <c r="L72" s="30">
        <f t="shared" si="51"/>
        <v>-34</v>
      </c>
      <c r="M72" s="30">
        <f t="shared" si="51"/>
        <v>-34.333333333333336</v>
      </c>
      <c r="N72" s="30">
        <f t="shared" si="51"/>
        <v>-34.666666666666671</v>
      </c>
      <c r="O72" s="30">
        <f t="shared" si="51"/>
        <v>-35.000000000000007</v>
      </c>
      <c r="P72" s="30">
        <f t="shared" si="51"/>
        <v>-35.333333333333343</v>
      </c>
      <c r="Q72" s="78">
        <f t="shared" si="51"/>
        <v>-35.666666666666679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-24</v>
      </c>
      <c r="C73" s="35">
        <f t="shared" ref="C73:Q73" si="52">SIGN(C72)*(DAY(ABS(C72))*24+HOUR(ABS(C72))+MINUTE(ABS(C72))/100)</f>
        <v>-32</v>
      </c>
      <c r="D73" s="35">
        <f t="shared" si="52"/>
        <v>-32</v>
      </c>
      <c r="E73" s="35">
        <f t="shared" si="52"/>
        <v>-32</v>
      </c>
      <c r="F73" s="35">
        <f t="shared" si="52"/>
        <v>-40</v>
      </c>
      <c r="G73" s="35">
        <f t="shared" si="52"/>
        <v>-48</v>
      </c>
      <c r="H73" s="35">
        <f t="shared" si="52"/>
        <v>-56</v>
      </c>
      <c r="I73" s="35">
        <f t="shared" si="52"/>
        <v>-64</v>
      </c>
      <c r="J73" s="35">
        <f t="shared" si="52"/>
        <v>-72</v>
      </c>
      <c r="K73" s="35">
        <f t="shared" si="52"/>
        <v>-72</v>
      </c>
      <c r="L73" s="35">
        <f t="shared" si="52"/>
        <v>-72</v>
      </c>
      <c r="M73" s="35">
        <f t="shared" si="52"/>
        <v>-80</v>
      </c>
      <c r="N73" s="35">
        <f t="shared" si="52"/>
        <v>-88</v>
      </c>
      <c r="O73" s="35">
        <f t="shared" si="52"/>
        <v>-96</v>
      </c>
      <c r="P73" s="35">
        <f t="shared" si="52"/>
        <v>-104</v>
      </c>
      <c r="Q73" s="35">
        <f t="shared" si="52"/>
        <v>-112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Mai!I1</f>
        <v>8</v>
      </c>
      <c r="J1" s="19"/>
      <c r="K1" s="36" t="s">
        <v>99</v>
      </c>
      <c r="L1" s="77">
        <f>Mai!L1</f>
        <v>7</v>
      </c>
      <c r="M1" s="77">
        <f>Mai!M1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Mai!B2</f>
        <v>Rechenzentrum</v>
      </c>
      <c r="C2" s="42"/>
      <c r="D2" s="43"/>
      <c r="E2" s="3"/>
      <c r="F2" s="3"/>
      <c r="H2" s="5" t="s">
        <v>5</v>
      </c>
      <c r="I2" s="76">
        <f>Mai!I2</f>
        <v>10</v>
      </c>
      <c r="J2" s="3"/>
      <c r="K2" s="49" t="s">
        <v>6</v>
      </c>
      <c r="L2" s="82">
        <f>Mai!L2</f>
        <v>0.3</v>
      </c>
      <c r="N2" s="11"/>
      <c r="O2" s="51" t="s">
        <v>7</v>
      </c>
      <c r="P2" s="62">
        <f>Mai!P6</f>
        <v>-112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Mai!B3</f>
        <v>Heinz Mustermann</v>
      </c>
      <c r="C3" s="42"/>
      <c r="D3" s="44"/>
      <c r="E3" s="3"/>
      <c r="F3" s="3"/>
      <c r="H3" s="5" t="s">
        <v>10</v>
      </c>
      <c r="I3" s="141">
        <f>Mai!I3</f>
        <v>40</v>
      </c>
      <c r="J3" s="4"/>
      <c r="K3" s="49" t="s">
        <v>11</v>
      </c>
      <c r="L3" s="82">
        <f>Mai!L3</f>
        <v>0.45</v>
      </c>
      <c r="N3" s="11"/>
      <c r="O3" s="58" t="s">
        <v>12</v>
      </c>
      <c r="P3" s="14">
        <f>SIGN(L9)*(DAY(L10)*24+HOUR(L10)+MINUTE(L10)/100)</f>
        <v>-112</v>
      </c>
    </row>
    <row r="4" spans="1:17" ht="15.95" customHeight="1" thickTop="1" thickBot="1" x14ac:dyDescent="0.25">
      <c r="A4" t="s">
        <v>13</v>
      </c>
      <c r="B4" s="45" t="s">
        <v>64</v>
      </c>
      <c r="C4"/>
      <c r="D4" s="46" t="str">
        <f>"" &amp;P4 &amp; " Arbeitsstunden"</f>
        <v>160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160</v>
      </c>
    </row>
    <row r="5" spans="1:17" ht="15.75" customHeight="1" thickBot="1" x14ac:dyDescent="0.25">
      <c r="A5" s="8" t="s">
        <v>17</v>
      </c>
      <c r="B5" s="59">
        <f>Mai!B5</f>
        <v>2019</v>
      </c>
      <c r="C5" s="21"/>
      <c r="D5" s="46" t="str">
        <f>"bzw." &amp; G10 &amp; " Arbeitstage"</f>
        <v>bzw.20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-272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DATE(B5,6,1)</f>
        <v>43617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19.999999999999993</v>
      </c>
      <c r="H9" s="144">
        <f>TIME(INT(F9),(F9-INT(F9))*100,0)</f>
        <v>0.25</v>
      </c>
      <c r="I9" s="148">
        <f>ABS(P2)</f>
        <v>112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-4.666666666666667</v>
      </c>
      <c r="M9" s="124">
        <f>'U+AT'!C16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-11.333333333333336</v>
      </c>
      <c r="Q9" s="56">
        <f>ABS(P2)</f>
        <v>112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20</v>
      </c>
      <c r="H10" s="113">
        <f>TIME(INT(F10),(F10-INT(F10))*100,0)</f>
        <v>0.375</v>
      </c>
      <c r="I10" s="114">
        <f>SIGN(P2)*(INT(I9/24)+TIME(INT(I9),(I9-INT(I9))*100,0))</f>
        <v>-4.666666666666667</v>
      </c>
      <c r="J10" s="115">
        <f>TIME(INT(M1),(M1-INT(M1))*100,0)</f>
        <v>0.83333333333333337</v>
      </c>
      <c r="K10" s="114">
        <f>ABS(K9)</f>
        <v>0</v>
      </c>
      <c r="L10" s="116">
        <f>ABS(L9)</f>
        <v>4.666666666666667</v>
      </c>
      <c r="M10" s="124">
        <f>'U+AT'!F16</f>
        <v>0</v>
      </c>
      <c r="N10" s="126">
        <f>Q54</f>
        <v>0</v>
      </c>
      <c r="O10" s="125">
        <f>ABS(P10)</f>
        <v>11.333333333333336</v>
      </c>
      <c r="P10" s="1">
        <f>IF(P9&gt;O9,O9,P9)</f>
        <v>-11.333333333333336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43617</v>
      </c>
      <c r="C11" s="22">
        <f t="shared" si="0"/>
        <v>43618</v>
      </c>
      <c r="D11" s="22">
        <f t="shared" si="0"/>
        <v>43619</v>
      </c>
      <c r="E11" s="22">
        <f t="shared" si="0"/>
        <v>43620</v>
      </c>
      <c r="F11" s="22">
        <f t="shared" si="0"/>
        <v>43621</v>
      </c>
      <c r="G11" s="22">
        <f t="shared" si="0"/>
        <v>43622</v>
      </c>
      <c r="H11" s="22">
        <f t="shared" si="0"/>
        <v>43623</v>
      </c>
      <c r="I11" s="22">
        <f t="shared" si="0"/>
        <v>43624</v>
      </c>
      <c r="J11" s="22">
        <f t="shared" si="0"/>
        <v>43625</v>
      </c>
      <c r="K11" s="22">
        <f t="shared" si="0"/>
        <v>43626</v>
      </c>
      <c r="L11" s="22">
        <f t="shared" si="0"/>
        <v>43627</v>
      </c>
      <c r="M11" s="22">
        <f t="shared" si="0"/>
        <v>43628</v>
      </c>
      <c r="N11" s="22">
        <f t="shared" si="0"/>
        <v>43629</v>
      </c>
      <c r="O11" s="22">
        <f t="shared" si="0"/>
        <v>43630</v>
      </c>
      <c r="P11" s="22">
        <f t="shared" si="0"/>
        <v>43631</v>
      </c>
      <c r="Q11" s="3"/>
    </row>
    <row r="12" spans="1:17" ht="15.95" customHeight="1" thickBot="1" x14ac:dyDescent="0.25">
      <c r="A12" s="7" t="s">
        <v>20</v>
      </c>
      <c r="B12" s="53">
        <f>B11</f>
        <v>43617</v>
      </c>
      <c r="C12" s="53">
        <f t="shared" ref="C12:P12" si="1">C11</f>
        <v>43618</v>
      </c>
      <c r="D12" s="53">
        <f t="shared" si="1"/>
        <v>43619</v>
      </c>
      <c r="E12" s="53">
        <f t="shared" si="1"/>
        <v>43620</v>
      </c>
      <c r="F12" s="53">
        <f t="shared" si="1"/>
        <v>43621</v>
      </c>
      <c r="G12" s="53">
        <f t="shared" si="1"/>
        <v>43622</v>
      </c>
      <c r="H12" s="53">
        <f t="shared" si="1"/>
        <v>43623</v>
      </c>
      <c r="I12" s="53">
        <f t="shared" si="1"/>
        <v>43624</v>
      </c>
      <c r="J12" s="53">
        <f t="shared" si="1"/>
        <v>43625</v>
      </c>
      <c r="K12" s="53">
        <f t="shared" si="1"/>
        <v>43626</v>
      </c>
      <c r="L12" s="53">
        <f t="shared" si="1"/>
        <v>43627</v>
      </c>
      <c r="M12" s="53">
        <f t="shared" si="1"/>
        <v>43628</v>
      </c>
      <c r="N12" s="53">
        <f t="shared" si="1"/>
        <v>43629</v>
      </c>
      <c r="O12" s="53">
        <f t="shared" si="1"/>
        <v>43630</v>
      </c>
      <c r="P12" s="53">
        <f t="shared" si="1"/>
        <v>43631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0</v>
      </c>
      <c r="C19" s="24">
        <f t="shared" si="3"/>
        <v>0</v>
      </c>
      <c r="D19" s="24">
        <f t="shared" si="3"/>
        <v>8</v>
      </c>
      <c r="E19" s="24">
        <f t="shared" si="3"/>
        <v>8</v>
      </c>
      <c r="F19" s="24">
        <f t="shared" si="3"/>
        <v>8</v>
      </c>
      <c r="G19" s="24">
        <f t="shared" si="3"/>
        <v>8</v>
      </c>
      <c r="H19" s="24">
        <f t="shared" si="3"/>
        <v>8</v>
      </c>
      <c r="I19" s="24">
        <f t="shared" si="3"/>
        <v>0</v>
      </c>
      <c r="J19" s="24">
        <f t="shared" si="3"/>
        <v>0</v>
      </c>
      <c r="K19" s="24">
        <f t="shared" si="3"/>
        <v>8</v>
      </c>
      <c r="L19" s="24">
        <f t="shared" si="3"/>
        <v>8</v>
      </c>
      <c r="M19" s="24">
        <f t="shared" si="3"/>
        <v>8</v>
      </c>
      <c r="N19" s="24">
        <f t="shared" si="3"/>
        <v>8</v>
      </c>
      <c r="O19" s="24">
        <f t="shared" si="3"/>
        <v>8</v>
      </c>
      <c r="P19" s="24">
        <f t="shared" si="3"/>
        <v>0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</v>
      </c>
      <c r="C29" s="26">
        <f t="shared" si="13"/>
        <v>0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</v>
      </c>
      <c r="J29" s="26">
        <f t="shared" si="13"/>
        <v>0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</v>
      </c>
      <c r="Q29" s="3"/>
    </row>
    <row r="30" spans="1:17" ht="15" hidden="1" customHeight="1" x14ac:dyDescent="0.2">
      <c r="A30" s="23" t="s">
        <v>34</v>
      </c>
      <c r="B30" s="28">
        <f>B29</f>
        <v>0</v>
      </c>
      <c r="C30" s="28">
        <f>B30+C29</f>
        <v>0</v>
      </c>
      <c r="D30" s="28">
        <f t="shared" ref="D30:P30" si="14">C30+D29</f>
        <v>0.33333333333333331</v>
      </c>
      <c r="E30" s="28">
        <f t="shared" si="14"/>
        <v>0.66666666666666663</v>
      </c>
      <c r="F30" s="28">
        <f t="shared" si="14"/>
        <v>1</v>
      </c>
      <c r="G30" s="28">
        <f t="shared" si="14"/>
        <v>1.3333333333333333</v>
      </c>
      <c r="H30" s="28">
        <f t="shared" si="14"/>
        <v>1.6666666666666665</v>
      </c>
      <c r="I30" s="28">
        <f t="shared" si="14"/>
        <v>1.6666666666666665</v>
      </c>
      <c r="J30" s="28">
        <f t="shared" si="14"/>
        <v>1.6666666666666665</v>
      </c>
      <c r="K30" s="28">
        <f t="shared" si="14"/>
        <v>1.9999999999999998</v>
      </c>
      <c r="L30" s="28">
        <f t="shared" si="14"/>
        <v>2.333333333333333</v>
      </c>
      <c r="M30" s="28">
        <f t="shared" si="14"/>
        <v>2.6666666666666665</v>
      </c>
      <c r="N30" s="28">
        <f t="shared" si="14"/>
        <v>3</v>
      </c>
      <c r="O30" s="28">
        <f t="shared" si="14"/>
        <v>3.3333333333333335</v>
      </c>
      <c r="P30" s="79">
        <f t="shared" si="14"/>
        <v>3.3333333333333335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0</v>
      </c>
      <c r="C38" s="30">
        <f t="shared" si="22"/>
        <v>0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0</v>
      </c>
      <c r="J38" s="30">
        <f t="shared" si="22"/>
        <v>0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0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0</v>
      </c>
      <c r="C39" s="33">
        <f t="shared" ref="C39:P39" si="23">SIGN(C38)*(HOUR(ABS(C38))+MINUTE(ABS(C38))/100)</f>
        <v>0</v>
      </c>
      <c r="D39" s="33">
        <f t="shared" si="23"/>
        <v>-8</v>
      </c>
      <c r="E39" s="33">
        <f t="shared" si="23"/>
        <v>-8</v>
      </c>
      <c r="F39" s="33">
        <f t="shared" si="23"/>
        <v>-8</v>
      </c>
      <c r="G39" s="33">
        <f t="shared" si="23"/>
        <v>-8</v>
      </c>
      <c r="H39" s="33">
        <f t="shared" si="23"/>
        <v>-8</v>
      </c>
      <c r="I39" s="33">
        <f t="shared" si="23"/>
        <v>0</v>
      </c>
      <c r="J39" s="33">
        <f t="shared" si="23"/>
        <v>0</v>
      </c>
      <c r="K39" s="33">
        <f t="shared" si="23"/>
        <v>-8</v>
      </c>
      <c r="L39" s="33">
        <f t="shared" si="23"/>
        <v>-8</v>
      </c>
      <c r="M39" s="33">
        <f t="shared" si="23"/>
        <v>-8</v>
      </c>
      <c r="N39" s="33">
        <f t="shared" si="23"/>
        <v>-8</v>
      </c>
      <c r="O39" s="33">
        <f t="shared" si="23"/>
        <v>-8</v>
      </c>
      <c r="P39" s="34">
        <f t="shared" si="23"/>
        <v>0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-4.666666666666667</v>
      </c>
      <c r="C40" s="30">
        <f t="shared" ref="C40:P40" si="24">C38+B40</f>
        <v>-4.666666666666667</v>
      </c>
      <c r="D40" s="30">
        <f t="shared" si="24"/>
        <v>-5</v>
      </c>
      <c r="E40" s="30">
        <f t="shared" si="24"/>
        <v>-5.333333333333333</v>
      </c>
      <c r="F40" s="30">
        <f t="shared" si="24"/>
        <v>-5.6666666666666661</v>
      </c>
      <c r="G40" s="30">
        <f t="shared" si="24"/>
        <v>-5.9999999999999991</v>
      </c>
      <c r="H40" s="30">
        <f t="shared" si="24"/>
        <v>-6.3333333333333321</v>
      </c>
      <c r="I40" s="30">
        <f t="shared" si="24"/>
        <v>-6.3333333333333321</v>
      </c>
      <c r="J40" s="30">
        <f t="shared" si="24"/>
        <v>-6.3333333333333321</v>
      </c>
      <c r="K40" s="30">
        <f t="shared" si="24"/>
        <v>-6.6666666666666652</v>
      </c>
      <c r="L40" s="30">
        <f t="shared" si="24"/>
        <v>-6.9999999999999982</v>
      </c>
      <c r="M40" s="30">
        <f t="shared" si="24"/>
        <v>-7.3333333333333313</v>
      </c>
      <c r="N40" s="30">
        <f t="shared" si="24"/>
        <v>-7.6666666666666643</v>
      </c>
      <c r="O40" s="30">
        <f t="shared" si="24"/>
        <v>-7.9999999999999973</v>
      </c>
      <c r="P40" s="78">
        <f t="shared" si="24"/>
        <v>-7.9999999999999973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-112</v>
      </c>
      <c r="C41" s="35">
        <f t="shared" ref="C41:P41" si="25">SIGN(C40)*(DAY(ABS(C40))*24+HOUR(ABS(C40))+MINUTE(ABS(C40))/100)</f>
        <v>-112</v>
      </c>
      <c r="D41" s="35">
        <f t="shared" si="25"/>
        <v>-120</v>
      </c>
      <c r="E41" s="35">
        <f t="shared" si="25"/>
        <v>-128</v>
      </c>
      <c r="F41" s="35">
        <f t="shared" si="25"/>
        <v>-136</v>
      </c>
      <c r="G41" s="35">
        <f t="shared" si="25"/>
        <v>-144</v>
      </c>
      <c r="H41" s="35">
        <f t="shared" si="25"/>
        <v>-152</v>
      </c>
      <c r="I41" s="35">
        <f t="shared" si="25"/>
        <v>-152</v>
      </c>
      <c r="J41" s="35">
        <f t="shared" si="25"/>
        <v>-152</v>
      </c>
      <c r="K41" s="35">
        <f t="shared" si="25"/>
        <v>-160</v>
      </c>
      <c r="L41" s="35">
        <f t="shared" si="25"/>
        <v>-168</v>
      </c>
      <c r="M41" s="35">
        <f t="shared" si="25"/>
        <v>-176</v>
      </c>
      <c r="N41" s="35">
        <f t="shared" si="25"/>
        <v>-184</v>
      </c>
      <c r="O41" s="35">
        <f t="shared" si="25"/>
        <v>-192</v>
      </c>
      <c r="P41" s="35">
        <f t="shared" si="25"/>
        <v>-192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43632</v>
      </c>
      <c r="C43" s="22">
        <f t="shared" si="27"/>
        <v>43633</v>
      </c>
      <c r="D43" s="22">
        <f t="shared" si="27"/>
        <v>43634</v>
      </c>
      <c r="E43" s="22">
        <f t="shared" si="27"/>
        <v>43635</v>
      </c>
      <c r="F43" s="22">
        <f t="shared" si="27"/>
        <v>43636</v>
      </c>
      <c r="G43" s="22">
        <f t="shared" si="27"/>
        <v>43637</v>
      </c>
      <c r="H43" s="22">
        <f t="shared" si="27"/>
        <v>43638</v>
      </c>
      <c r="I43" s="22">
        <f t="shared" si="27"/>
        <v>43639</v>
      </c>
      <c r="J43" s="22">
        <f t="shared" si="27"/>
        <v>43640</v>
      </c>
      <c r="K43" s="22">
        <f t="shared" si="27"/>
        <v>43641</v>
      </c>
      <c r="L43" s="22">
        <f t="shared" si="27"/>
        <v>43642</v>
      </c>
      <c r="M43" s="22">
        <f t="shared" si="27"/>
        <v>43643</v>
      </c>
      <c r="N43" s="22">
        <f t="shared" si="27"/>
        <v>43644</v>
      </c>
      <c r="O43" s="22">
        <f>IF(MONTH($B$9+COLUMN(O45)+13)=MONTH($B$9),$B$9+COLUMN(O45)+13,"")</f>
        <v>43645</v>
      </c>
      <c r="P43" s="22">
        <f>IF(MONTH($B$9+COLUMN(P45)+13)=MONTH($B$9),$B$9+COLUMN(P45)+13,"")</f>
        <v>43646</v>
      </c>
      <c r="Q43" s="22" t="str">
        <f>IF(MONTH($B$9+COLUMN(Q45)+13)=MONTH($B$9),$B$9+COLUMN(Q45)+13,"")</f>
        <v/>
      </c>
    </row>
    <row r="44" spans="1:17" ht="15.95" customHeight="1" thickBot="1" x14ac:dyDescent="0.25">
      <c r="A44" s="7" t="s">
        <v>20</v>
      </c>
      <c r="B44" s="53">
        <f t="shared" ref="B44:Q44" si="28">B43</f>
        <v>43632</v>
      </c>
      <c r="C44" s="53">
        <f t="shared" si="28"/>
        <v>43633</v>
      </c>
      <c r="D44" s="53">
        <f t="shared" si="28"/>
        <v>43634</v>
      </c>
      <c r="E44" s="53">
        <f t="shared" si="28"/>
        <v>43635</v>
      </c>
      <c r="F44" s="53">
        <f t="shared" si="28"/>
        <v>43636</v>
      </c>
      <c r="G44" s="53">
        <f t="shared" si="28"/>
        <v>43637</v>
      </c>
      <c r="H44" s="53">
        <f t="shared" si="28"/>
        <v>43638</v>
      </c>
      <c r="I44" s="53">
        <f t="shared" si="28"/>
        <v>43639</v>
      </c>
      <c r="J44" s="53">
        <f t="shared" si="28"/>
        <v>43640</v>
      </c>
      <c r="K44" s="53">
        <f t="shared" si="28"/>
        <v>43641</v>
      </c>
      <c r="L44" s="53">
        <f t="shared" si="28"/>
        <v>43642</v>
      </c>
      <c r="M44" s="53">
        <f t="shared" si="28"/>
        <v>43643</v>
      </c>
      <c r="N44" s="53">
        <f t="shared" si="28"/>
        <v>43644</v>
      </c>
      <c r="O44" s="53">
        <f t="shared" si="28"/>
        <v>43645</v>
      </c>
      <c r="P44" s="53">
        <f t="shared" si="28"/>
        <v>43646</v>
      </c>
      <c r="Q44" s="53" t="str">
        <f t="shared" si="28"/>
        <v/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0</v>
      </c>
      <c r="C51" s="24">
        <f t="shared" si="30"/>
        <v>8</v>
      </c>
      <c r="D51" s="24">
        <f t="shared" si="30"/>
        <v>8</v>
      </c>
      <c r="E51" s="24">
        <f t="shared" si="30"/>
        <v>8</v>
      </c>
      <c r="F51" s="24">
        <f t="shared" si="30"/>
        <v>8</v>
      </c>
      <c r="G51" s="24">
        <f t="shared" si="30"/>
        <v>8</v>
      </c>
      <c r="H51" s="24">
        <f t="shared" si="30"/>
        <v>0</v>
      </c>
      <c r="I51" s="24">
        <f t="shared" si="30"/>
        <v>0</v>
      </c>
      <c r="J51" s="24">
        <f t="shared" si="30"/>
        <v>8</v>
      </c>
      <c r="K51" s="24">
        <f t="shared" si="30"/>
        <v>8</v>
      </c>
      <c r="L51" s="24">
        <f t="shared" si="30"/>
        <v>8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0</v>
      </c>
      <c r="P51" s="24">
        <f>IF(P44&lt;&gt;"",IF(OR(WEEKDAY(P44)=7,WEEKDAY(P44)=1,P48="gF"),0,$I$1),0)</f>
        <v>0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</v>
      </c>
      <c r="I61" s="26">
        <f t="shared" si="40"/>
        <v>0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</v>
      </c>
      <c r="P61" s="26">
        <f t="shared" si="40"/>
        <v>0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3.3333333333333335</v>
      </c>
      <c r="C62" s="28">
        <f>B62+C61</f>
        <v>3.666666666666667</v>
      </c>
      <c r="D62" s="28">
        <f t="shared" ref="D62:Q62" si="41">C62+D61</f>
        <v>4</v>
      </c>
      <c r="E62" s="28">
        <f t="shared" si="41"/>
        <v>4.333333333333333</v>
      </c>
      <c r="F62" s="28">
        <f t="shared" si="41"/>
        <v>4.6666666666666661</v>
      </c>
      <c r="G62" s="28">
        <f t="shared" si="41"/>
        <v>4.9999999999999991</v>
      </c>
      <c r="H62" s="28">
        <f t="shared" si="41"/>
        <v>4.9999999999999991</v>
      </c>
      <c r="I62" s="28">
        <f t="shared" si="41"/>
        <v>4.9999999999999991</v>
      </c>
      <c r="J62" s="28">
        <f t="shared" si="41"/>
        <v>5.3333333333333321</v>
      </c>
      <c r="K62" s="28">
        <f t="shared" si="41"/>
        <v>5.6666666666666652</v>
      </c>
      <c r="L62" s="28">
        <f t="shared" si="41"/>
        <v>5.9999999999999982</v>
      </c>
      <c r="M62" s="28">
        <f t="shared" si="41"/>
        <v>6.3333333333333313</v>
      </c>
      <c r="N62" s="28">
        <f t="shared" si="41"/>
        <v>6.6666666666666643</v>
      </c>
      <c r="O62" s="28">
        <f t="shared" si="41"/>
        <v>6.6666666666666643</v>
      </c>
      <c r="P62" s="28">
        <f t="shared" si="41"/>
        <v>6.6666666666666643</v>
      </c>
      <c r="Q62" s="71">
        <f t="shared" si="41"/>
        <v>6.6666666666666643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0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0</v>
      </c>
      <c r="I70" s="30">
        <f t="shared" si="49"/>
        <v>0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0</v>
      </c>
      <c r="P70" s="30">
        <f t="shared" si="49"/>
        <v>0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0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-8</v>
      </c>
      <c r="F71" s="33">
        <f t="shared" si="50"/>
        <v>-8</v>
      </c>
      <c r="G71" s="33">
        <f t="shared" si="50"/>
        <v>-8</v>
      </c>
      <c r="H71" s="33">
        <f t="shared" si="50"/>
        <v>0</v>
      </c>
      <c r="I71" s="33">
        <f t="shared" si="50"/>
        <v>0</v>
      </c>
      <c r="J71" s="33">
        <f t="shared" si="50"/>
        <v>-8</v>
      </c>
      <c r="K71" s="33">
        <f t="shared" si="50"/>
        <v>-8</v>
      </c>
      <c r="L71" s="33">
        <f t="shared" si="50"/>
        <v>-8</v>
      </c>
      <c r="M71" s="33">
        <f t="shared" si="50"/>
        <v>-8</v>
      </c>
      <c r="N71" s="33">
        <f t="shared" si="50"/>
        <v>-8</v>
      </c>
      <c r="O71" s="33">
        <f t="shared" si="50"/>
        <v>0</v>
      </c>
      <c r="P71" s="34">
        <f t="shared" si="50"/>
        <v>0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-7.9999999999999973</v>
      </c>
      <c r="C72" s="30">
        <f t="shared" ref="C72:Q72" si="51">C70+B72</f>
        <v>-8.3333333333333304</v>
      </c>
      <c r="D72" s="30">
        <f t="shared" si="51"/>
        <v>-8.6666666666666643</v>
      </c>
      <c r="E72" s="30">
        <f t="shared" si="51"/>
        <v>-8.9999999999999982</v>
      </c>
      <c r="F72" s="30">
        <f t="shared" si="51"/>
        <v>-9.3333333333333321</v>
      </c>
      <c r="G72" s="30">
        <f t="shared" si="51"/>
        <v>-9.6666666666666661</v>
      </c>
      <c r="H72" s="30">
        <f t="shared" si="51"/>
        <v>-9.6666666666666661</v>
      </c>
      <c r="I72" s="30">
        <f t="shared" si="51"/>
        <v>-9.6666666666666661</v>
      </c>
      <c r="J72" s="30">
        <f t="shared" si="51"/>
        <v>-10</v>
      </c>
      <c r="K72" s="30">
        <f t="shared" si="51"/>
        <v>-10.333333333333334</v>
      </c>
      <c r="L72" s="30">
        <f t="shared" si="51"/>
        <v>-10.666666666666668</v>
      </c>
      <c r="M72" s="30">
        <f t="shared" si="51"/>
        <v>-11.000000000000002</v>
      </c>
      <c r="N72" s="30">
        <f t="shared" si="51"/>
        <v>-11.333333333333336</v>
      </c>
      <c r="O72" s="30">
        <f t="shared" si="51"/>
        <v>-11.333333333333336</v>
      </c>
      <c r="P72" s="30">
        <f t="shared" si="51"/>
        <v>-11.333333333333336</v>
      </c>
      <c r="Q72" s="78">
        <f t="shared" si="51"/>
        <v>-11.333333333333336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-192</v>
      </c>
      <c r="C73" s="35">
        <f t="shared" ref="C73:Q73" si="52">SIGN(C72)*(DAY(ABS(C72))*24+HOUR(ABS(C72))+MINUTE(ABS(C72))/100)</f>
        <v>-200</v>
      </c>
      <c r="D73" s="35">
        <f t="shared" si="52"/>
        <v>-208</v>
      </c>
      <c r="E73" s="35">
        <f t="shared" si="52"/>
        <v>-216</v>
      </c>
      <c r="F73" s="35">
        <f t="shared" si="52"/>
        <v>-224</v>
      </c>
      <c r="G73" s="35">
        <f t="shared" si="52"/>
        <v>-232</v>
      </c>
      <c r="H73" s="35">
        <f t="shared" si="52"/>
        <v>-232</v>
      </c>
      <c r="I73" s="35">
        <f t="shared" si="52"/>
        <v>-232</v>
      </c>
      <c r="J73" s="35">
        <f t="shared" si="52"/>
        <v>-240</v>
      </c>
      <c r="K73" s="35">
        <f t="shared" si="52"/>
        <v>-248</v>
      </c>
      <c r="L73" s="35">
        <f t="shared" si="52"/>
        <v>-256</v>
      </c>
      <c r="M73" s="35">
        <f t="shared" si="52"/>
        <v>-264</v>
      </c>
      <c r="N73" s="35">
        <f t="shared" si="52"/>
        <v>-272</v>
      </c>
      <c r="O73" s="35">
        <f t="shared" si="52"/>
        <v>-272</v>
      </c>
      <c r="P73" s="35">
        <f t="shared" si="52"/>
        <v>-272</v>
      </c>
      <c r="Q73" s="35">
        <f t="shared" si="52"/>
        <v>-272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v>8</v>
      </c>
      <c r="J1" s="19"/>
      <c r="K1" s="36" t="s">
        <v>99</v>
      </c>
      <c r="L1" s="77">
        <f>Juni!L1</f>
        <v>7</v>
      </c>
      <c r="M1" s="77">
        <f>Juni!M1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Juni!B2</f>
        <v>Rechenzentrum</v>
      </c>
      <c r="C2" s="42"/>
      <c r="D2" s="43"/>
      <c r="E2" s="3"/>
      <c r="F2" s="3"/>
      <c r="H2" s="5" t="s">
        <v>5</v>
      </c>
      <c r="I2" s="76">
        <f>Juni!I2</f>
        <v>10</v>
      </c>
      <c r="J2" s="3"/>
      <c r="K2" s="49" t="s">
        <v>6</v>
      </c>
      <c r="L2" s="82">
        <f>Juni!L2</f>
        <v>0.3</v>
      </c>
      <c r="N2" s="11"/>
      <c r="O2" s="51" t="s">
        <v>7</v>
      </c>
      <c r="P2" s="62">
        <f>Juni!P6</f>
        <v>-272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Juni!B3</f>
        <v>Heinz Mustermann</v>
      </c>
      <c r="C3" s="42"/>
      <c r="D3" s="44"/>
      <c r="E3" s="3"/>
      <c r="F3" s="3"/>
      <c r="H3" s="5" t="s">
        <v>10</v>
      </c>
      <c r="I3" s="141">
        <f>Juni!I3</f>
        <v>40</v>
      </c>
      <c r="J3" s="4"/>
      <c r="K3" s="49" t="s">
        <v>11</v>
      </c>
      <c r="L3" s="82">
        <f>Juni!L3</f>
        <v>0.45</v>
      </c>
      <c r="N3" s="11"/>
      <c r="O3" s="58" t="s">
        <v>12</v>
      </c>
      <c r="P3" s="14">
        <f>SIGN(L9)*(DAY(L10)*24+HOUR(L10)+MINUTE(L10)/100)</f>
        <v>-272</v>
      </c>
    </row>
    <row r="4" spans="1:17" ht="15.95" customHeight="1" thickTop="1" thickBot="1" x14ac:dyDescent="0.25">
      <c r="A4" t="s">
        <v>13</v>
      </c>
      <c r="B4" s="45" t="s">
        <v>65</v>
      </c>
      <c r="C4"/>
      <c r="D4" s="46" t="str">
        <f>"" &amp;P4 &amp; " Arbeitsstunden"</f>
        <v>184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184</v>
      </c>
    </row>
    <row r="5" spans="1:17" ht="15.75" customHeight="1" thickBot="1" x14ac:dyDescent="0.25">
      <c r="A5" s="8" t="s">
        <v>17</v>
      </c>
      <c r="B5" s="59">
        <f>Juni!B5</f>
        <v>2019</v>
      </c>
      <c r="C5" s="21"/>
      <c r="D5" s="46" t="str">
        <f>"bzw." &amp; G10 &amp; " Arbeitstage"</f>
        <v>bzw.23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-456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DATE(B5,7,1)</f>
        <v>43647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22.999999999999993</v>
      </c>
      <c r="H9" s="144">
        <f>TIME(INT(F9),(F9-INT(F9))*100,0)</f>
        <v>0.25</v>
      </c>
      <c r="I9" s="148">
        <f>ABS(P2)</f>
        <v>272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-11.333333333333334</v>
      </c>
      <c r="M9" s="124">
        <f>'U+AT'!C17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-18.999999999999996</v>
      </c>
      <c r="Q9" s="56">
        <f>ABS(P2)</f>
        <v>272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23</v>
      </c>
      <c r="H10" s="113">
        <f>TIME(INT(F10),(F10-INT(F10))*100,0)</f>
        <v>0.375</v>
      </c>
      <c r="I10" s="114">
        <f>SIGN(P2)*(INT(I9/24)+TIME(INT(I9),(I9-INT(I9))*100,0))</f>
        <v>-11.333333333333334</v>
      </c>
      <c r="J10" s="115">
        <f>TIME(INT(M1),(M1-INT(M1))*100,0)</f>
        <v>0.83333333333333337</v>
      </c>
      <c r="K10" s="114">
        <f>ABS(K9)</f>
        <v>0</v>
      </c>
      <c r="L10" s="116">
        <f>ABS(L9)</f>
        <v>11.333333333333334</v>
      </c>
      <c r="M10" s="124">
        <f>'U+AT'!F17</f>
        <v>0</v>
      </c>
      <c r="N10" s="126">
        <f>Q54</f>
        <v>0</v>
      </c>
      <c r="O10" s="125">
        <f>ABS(P10)</f>
        <v>18.999999999999996</v>
      </c>
      <c r="P10" s="1">
        <f>IF(P9&gt;O9,O9,P9)</f>
        <v>-18.999999999999996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43647</v>
      </c>
      <c r="C11" s="22">
        <f t="shared" si="0"/>
        <v>43648</v>
      </c>
      <c r="D11" s="22">
        <f t="shared" si="0"/>
        <v>43649</v>
      </c>
      <c r="E11" s="22">
        <f t="shared" si="0"/>
        <v>43650</v>
      </c>
      <c r="F11" s="22">
        <f t="shared" si="0"/>
        <v>43651</v>
      </c>
      <c r="G11" s="22">
        <f t="shared" si="0"/>
        <v>43652</v>
      </c>
      <c r="H11" s="22">
        <f t="shared" si="0"/>
        <v>43653</v>
      </c>
      <c r="I11" s="22">
        <f t="shared" si="0"/>
        <v>43654</v>
      </c>
      <c r="J11" s="22">
        <f t="shared" si="0"/>
        <v>43655</v>
      </c>
      <c r="K11" s="22">
        <f t="shared" si="0"/>
        <v>43656</v>
      </c>
      <c r="L11" s="22">
        <f t="shared" si="0"/>
        <v>43657</v>
      </c>
      <c r="M11" s="22">
        <f t="shared" si="0"/>
        <v>43658</v>
      </c>
      <c r="N11" s="22">
        <f t="shared" si="0"/>
        <v>43659</v>
      </c>
      <c r="O11" s="22">
        <f t="shared" si="0"/>
        <v>43660</v>
      </c>
      <c r="P11" s="22">
        <f t="shared" si="0"/>
        <v>43661</v>
      </c>
      <c r="Q11" s="3"/>
    </row>
    <row r="12" spans="1:17" ht="15.95" customHeight="1" thickBot="1" x14ac:dyDescent="0.25">
      <c r="A12" s="7" t="s">
        <v>20</v>
      </c>
      <c r="B12" s="53">
        <f>B11</f>
        <v>43647</v>
      </c>
      <c r="C12" s="53">
        <f t="shared" ref="C12:P12" si="1">C11</f>
        <v>43648</v>
      </c>
      <c r="D12" s="53">
        <f t="shared" si="1"/>
        <v>43649</v>
      </c>
      <c r="E12" s="53">
        <f t="shared" si="1"/>
        <v>43650</v>
      </c>
      <c r="F12" s="53">
        <f t="shared" si="1"/>
        <v>43651</v>
      </c>
      <c r="G12" s="53">
        <f t="shared" si="1"/>
        <v>43652</v>
      </c>
      <c r="H12" s="53">
        <f t="shared" si="1"/>
        <v>43653</v>
      </c>
      <c r="I12" s="53">
        <f t="shared" si="1"/>
        <v>43654</v>
      </c>
      <c r="J12" s="53">
        <f t="shared" si="1"/>
        <v>43655</v>
      </c>
      <c r="K12" s="53">
        <f t="shared" si="1"/>
        <v>43656</v>
      </c>
      <c r="L12" s="53">
        <f t="shared" si="1"/>
        <v>43657</v>
      </c>
      <c r="M12" s="53">
        <f t="shared" si="1"/>
        <v>43658</v>
      </c>
      <c r="N12" s="53">
        <f t="shared" si="1"/>
        <v>43659</v>
      </c>
      <c r="O12" s="53">
        <f t="shared" si="1"/>
        <v>43660</v>
      </c>
      <c r="P12" s="53">
        <f t="shared" si="1"/>
        <v>43661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8</v>
      </c>
      <c r="D19" s="24">
        <f t="shared" si="3"/>
        <v>8</v>
      </c>
      <c r="E19" s="24">
        <f t="shared" si="3"/>
        <v>8</v>
      </c>
      <c r="F19" s="24">
        <f t="shared" si="3"/>
        <v>8</v>
      </c>
      <c r="G19" s="24">
        <f t="shared" si="3"/>
        <v>0</v>
      </c>
      <c r="H19" s="24">
        <f t="shared" si="3"/>
        <v>0</v>
      </c>
      <c r="I19" s="24">
        <f t="shared" si="3"/>
        <v>8</v>
      </c>
      <c r="J19" s="24">
        <f t="shared" si="3"/>
        <v>8</v>
      </c>
      <c r="K19" s="24">
        <f t="shared" si="3"/>
        <v>8</v>
      </c>
      <c r="L19" s="24">
        <f t="shared" si="3"/>
        <v>8</v>
      </c>
      <c r="M19" s="24">
        <f t="shared" si="3"/>
        <v>8</v>
      </c>
      <c r="N19" s="24">
        <f t="shared" si="3"/>
        <v>0</v>
      </c>
      <c r="O19" s="24">
        <f t="shared" si="3"/>
        <v>0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0.33333333333333331</v>
      </c>
      <c r="D29" s="26">
        <f t="shared" si="13"/>
        <v>0.33333333333333331</v>
      </c>
      <c r="E29" s="26">
        <f t="shared" si="13"/>
        <v>0.33333333333333331</v>
      </c>
      <c r="F29" s="27">
        <f t="shared" si="13"/>
        <v>0.33333333333333331</v>
      </c>
      <c r="G29" s="26">
        <f t="shared" si="13"/>
        <v>0</v>
      </c>
      <c r="H29" s="26">
        <f t="shared" si="13"/>
        <v>0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0.33333333333333331</v>
      </c>
      <c r="L29" s="26">
        <f t="shared" si="13"/>
        <v>0.33333333333333331</v>
      </c>
      <c r="M29" s="26">
        <f t="shared" si="13"/>
        <v>0.33333333333333331</v>
      </c>
      <c r="N29" s="26">
        <f t="shared" si="13"/>
        <v>0</v>
      </c>
      <c r="O29" s="26">
        <f t="shared" si="13"/>
        <v>0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0.66666666666666663</v>
      </c>
      <c r="D30" s="28">
        <f t="shared" ref="D30:P30" si="14">C30+D29</f>
        <v>1</v>
      </c>
      <c r="E30" s="28">
        <f t="shared" si="14"/>
        <v>1.3333333333333333</v>
      </c>
      <c r="F30" s="28">
        <f t="shared" si="14"/>
        <v>1.6666666666666665</v>
      </c>
      <c r="G30" s="28">
        <f t="shared" si="14"/>
        <v>1.6666666666666665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2.333333333333333</v>
      </c>
      <c r="K30" s="28">
        <f t="shared" si="14"/>
        <v>2.6666666666666665</v>
      </c>
      <c r="L30" s="28">
        <f t="shared" si="14"/>
        <v>3</v>
      </c>
      <c r="M30" s="28">
        <f t="shared" si="14"/>
        <v>3.3333333333333335</v>
      </c>
      <c r="N30" s="28">
        <f t="shared" si="14"/>
        <v>3.3333333333333335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-0.33333333333333331</v>
      </c>
      <c r="D38" s="30">
        <f t="shared" si="22"/>
        <v>-0.33333333333333331</v>
      </c>
      <c r="E38" s="30">
        <f t="shared" si="22"/>
        <v>-0.33333333333333331</v>
      </c>
      <c r="F38" s="30">
        <f t="shared" si="22"/>
        <v>-0.33333333333333331</v>
      </c>
      <c r="G38" s="30">
        <f t="shared" si="22"/>
        <v>0</v>
      </c>
      <c r="H38" s="30">
        <f t="shared" si="22"/>
        <v>0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-0.33333333333333331</v>
      </c>
      <c r="L38" s="30">
        <f t="shared" si="22"/>
        <v>-0.33333333333333331</v>
      </c>
      <c r="M38" s="30">
        <f t="shared" si="22"/>
        <v>-0.33333333333333331</v>
      </c>
      <c r="N38" s="30">
        <f t="shared" si="22"/>
        <v>0</v>
      </c>
      <c r="O38" s="30">
        <f t="shared" si="22"/>
        <v>0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-8</v>
      </c>
      <c r="D39" s="33">
        <f t="shared" si="23"/>
        <v>-8</v>
      </c>
      <c r="E39" s="33">
        <f t="shared" si="23"/>
        <v>-8</v>
      </c>
      <c r="F39" s="33">
        <f t="shared" si="23"/>
        <v>-8</v>
      </c>
      <c r="G39" s="33">
        <f t="shared" si="23"/>
        <v>0</v>
      </c>
      <c r="H39" s="33">
        <f t="shared" si="23"/>
        <v>0</v>
      </c>
      <c r="I39" s="33">
        <f t="shared" si="23"/>
        <v>-8</v>
      </c>
      <c r="J39" s="33">
        <f t="shared" si="23"/>
        <v>-8</v>
      </c>
      <c r="K39" s="33">
        <f t="shared" si="23"/>
        <v>-8</v>
      </c>
      <c r="L39" s="33">
        <f t="shared" si="23"/>
        <v>-8</v>
      </c>
      <c r="M39" s="33">
        <f t="shared" si="23"/>
        <v>-8</v>
      </c>
      <c r="N39" s="33">
        <f t="shared" si="23"/>
        <v>0</v>
      </c>
      <c r="O39" s="33">
        <f t="shared" si="23"/>
        <v>0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-11.666666666666668</v>
      </c>
      <c r="C40" s="30">
        <f t="shared" ref="C40:P40" si="24">C38+B40</f>
        <v>-12.000000000000002</v>
      </c>
      <c r="D40" s="30">
        <f t="shared" si="24"/>
        <v>-12.333333333333336</v>
      </c>
      <c r="E40" s="30">
        <f t="shared" si="24"/>
        <v>-12.66666666666667</v>
      </c>
      <c r="F40" s="30">
        <f t="shared" si="24"/>
        <v>-13.000000000000004</v>
      </c>
      <c r="G40" s="30">
        <f t="shared" si="24"/>
        <v>-13.000000000000004</v>
      </c>
      <c r="H40" s="30">
        <f t="shared" si="24"/>
        <v>-13.000000000000004</v>
      </c>
      <c r="I40" s="30">
        <f t="shared" si="24"/>
        <v>-13.333333333333337</v>
      </c>
      <c r="J40" s="30">
        <f t="shared" si="24"/>
        <v>-13.666666666666671</v>
      </c>
      <c r="K40" s="30">
        <f t="shared" si="24"/>
        <v>-14.000000000000005</v>
      </c>
      <c r="L40" s="30">
        <f t="shared" si="24"/>
        <v>-14.333333333333339</v>
      </c>
      <c r="M40" s="30">
        <f t="shared" si="24"/>
        <v>-14.666666666666673</v>
      </c>
      <c r="N40" s="30">
        <f t="shared" si="24"/>
        <v>-14.666666666666673</v>
      </c>
      <c r="O40" s="30">
        <f t="shared" si="24"/>
        <v>-14.666666666666673</v>
      </c>
      <c r="P40" s="78">
        <f t="shared" si="24"/>
        <v>-15.000000000000007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-280</v>
      </c>
      <c r="C41" s="35">
        <f t="shared" ref="C41:P41" si="25">SIGN(C40)*(DAY(ABS(C40))*24+HOUR(ABS(C40))+MINUTE(ABS(C40))/100)</f>
        <v>-288</v>
      </c>
      <c r="D41" s="35">
        <f t="shared" si="25"/>
        <v>-296</v>
      </c>
      <c r="E41" s="35">
        <f t="shared" si="25"/>
        <v>-304</v>
      </c>
      <c r="F41" s="35">
        <f t="shared" si="25"/>
        <v>-312</v>
      </c>
      <c r="G41" s="35">
        <f t="shared" si="25"/>
        <v>-312</v>
      </c>
      <c r="H41" s="35">
        <f t="shared" si="25"/>
        <v>-312</v>
      </c>
      <c r="I41" s="35">
        <f t="shared" si="25"/>
        <v>-320</v>
      </c>
      <c r="J41" s="35">
        <f t="shared" si="25"/>
        <v>-328</v>
      </c>
      <c r="K41" s="35">
        <f t="shared" si="25"/>
        <v>-336</v>
      </c>
      <c r="L41" s="35">
        <f t="shared" si="25"/>
        <v>-344</v>
      </c>
      <c r="M41" s="35">
        <f t="shared" si="25"/>
        <v>-352</v>
      </c>
      <c r="N41" s="35">
        <f t="shared" si="25"/>
        <v>-352</v>
      </c>
      <c r="O41" s="35">
        <f t="shared" si="25"/>
        <v>-352</v>
      </c>
      <c r="P41" s="35">
        <f t="shared" si="25"/>
        <v>-360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43662</v>
      </c>
      <c r="C43" s="22">
        <f t="shared" si="27"/>
        <v>43663</v>
      </c>
      <c r="D43" s="22">
        <f t="shared" si="27"/>
        <v>43664</v>
      </c>
      <c r="E43" s="22">
        <f t="shared" si="27"/>
        <v>43665</v>
      </c>
      <c r="F43" s="22">
        <f t="shared" si="27"/>
        <v>43666</v>
      </c>
      <c r="G43" s="22">
        <f t="shared" si="27"/>
        <v>43667</v>
      </c>
      <c r="H43" s="22">
        <f t="shared" si="27"/>
        <v>43668</v>
      </c>
      <c r="I43" s="22">
        <f t="shared" si="27"/>
        <v>43669</v>
      </c>
      <c r="J43" s="22">
        <f t="shared" si="27"/>
        <v>43670</v>
      </c>
      <c r="K43" s="22">
        <f t="shared" si="27"/>
        <v>43671</v>
      </c>
      <c r="L43" s="22">
        <f t="shared" si="27"/>
        <v>43672</v>
      </c>
      <c r="M43" s="22">
        <f t="shared" si="27"/>
        <v>43673</v>
      </c>
      <c r="N43" s="22">
        <f t="shared" si="27"/>
        <v>43674</v>
      </c>
      <c r="O43" s="22">
        <f>IF(MONTH($B$9+COLUMN(O45)+13)=MONTH($B$9),$B$9+COLUMN(O45)+13,"")</f>
        <v>43675</v>
      </c>
      <c r="P43" s="22">
        <f>IF(MONTH($B$9+COLUMN(P45)+13)=MONTH($B$9),$B$9+COLUMN(P45)+13,"")</f>
        <v>43676</v>
      </c>
      <c r="Q43" s="22">
        <f>IF(MONTH($B$9+COLUMN(Q45)+13)=MONTH($B$9),$B$9+COLUMN(Q45)+13,"")</f>
        <v>43677</v>
      </c>
    </row>
    <row r="44" spans="1:17" ht="15.95" customHeight="1" thickBot="1" x14ac:dyDescent="0.25">
      <c r="A44" s="7" t="s">
        <v>20</v>
      </c>
      <c r="B44" s="53">
        <f t="shared" ref="B44:Q44" si="28">B43</f>
        <v>43662</v>
      </c>
      <c r="C44" s="53">
        <f t="shared" si="28"/>
        <v>43663</v>
      </c>
      <c r="D44" s="53">
        <f t="shared" si="28"/>
        <v>43664</v>
      </c>
      <c r="E44" s="53">
        <f t="shared" si="28"/>
        <v>43665</v>
      </c>
      <c r="F44" s="53">
        <f t="shared" si="28"/>
        <v>43666</v>
      </c>
      <c r="G44" s="53">
        <f t="shared" si="28"/>
        <v>43667</v>
      </c>
      <c r="H44" s="53">
        <f t="shared" si="28"/>
        <v>43668</v>
      </c>
      <c r="I44" s="53">
        <f t="shared" si="28"/>
        <v>43669</v>
      </c>
      <c r="J44" s="53">
        <f t="shared" si="28"/>
        <v>43670</v>
      </c>
      <c r="K44" s="53">
        <f t="shared" si="28"/>
        <v>43671</v>
      </c>
      <c r="L44" s="53">
        <f t="shared" si="28"/>
        <v>43672</v>
      </c>
      <c r="M44" s="53">
        <f t="shared" si="28"/>
        <v>43673</v>
      </c>
      <c r="N44" s="53">
        <f t="shared" si="28"/>
        <v>43674</v>
      </c>
      <c r="O44" s="53">
        <f t="shared" si="28"/>
        <v>43675</v>
      </c>
      <c r="P44" s="53">
        <f t="shared" si="28"/>
        <v>43676</v>
      </c>
      <c r="Q44" s="53">
        <f t="shared" si="28"/>
        <v>43677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8</v>
      </c>
      <c r="D51" s="24">
        <f t="shared" si="30"/>
        <v>8</v>
      </c>
      <c r="E51" s="24">
        <f t="shared" si="30"/>
        <v>8</v>
      </c>
      <c r="F51" s="24">
        <f t="shared" si="30"/>
        <v>0</v>
      </c>
      <c r="G51" s="24">
        <f t="shared" si="30"/>
        <v>0</v>
      </c>
      <c r="H51" s="24">
        <f t="shared" si="30"/>
        <v>8</v>
      </c>
      <c r="I51" s="24">
        <f t="shared" si="30"/>
        <v>8</v>
      </c>
      <c r="J51" s="24">
        <f t="shared" si="30"/>
        <v>8</v>
      </c>
      <c r="K51" s="24">
        <f t="shared" si="30"/>
        <v>8</v>
      </c>
      <c r="L51" s="24">
        <f t="shared" si="30"/>
        <v>8</v>
      </c>
      <c r="M51" s="24">
        <f t="shared" si="30"/>
        <v>0</v>
      </c>
      <c r="N51" s="24">
        <f t="shared" si="30"/>
        <v>0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8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0.33333333333333331</v>
      </c>
      <c r="D61" s="26">
        <f t="shared" si="40"/>
        <v>0.33333333333333331</v>
      </c>
      <c r="E61" s="26">
        <f t="shared" si="40"/>
        <v>0.33333333333333331</v>
      </c>
      <c r="F61" s="27">
        <f t="shared" si="40"/>
        <v>0</v>
      </c>
      <c r="G61" s="26">
        <f t="shared" si="40"/>
        <v>0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0.33333333333333331</v>
      </c>
      <c r="K61" s="26">
        <f t="shared" si="40"/>
        <v>0.33333333333333331</v>
      </c>
      <c r="L61" s="26">
        <f t="shared" si="40"/>
        <v>0.33333333333333331</v>
      </c>
      <c r="M61" s="26">
        <f t="shared" si="40"/>
        <v>0</v>
      </c>
      <c r="N61" s="26">
        <f t="shared" si="40"/>
        <v>0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0.33333333333333331</v>
      </c>
    </row>
    <row r="62" spans="1:18" ht="15" hidden="1" customHeight="1" x14ac:dyDescent="0.2">
      <c r="A62" s="23" t="s">
        <v>34</v>
      </c>
      <c r="B62" s="79">
        <f>B61+P30</f>
        <v>4</v>
      </c>
      <c r="C62" s="28">
        <f>B62+C61</f>
        <v>4.333333333333333</v>
      </c>
      <c r="D62" s="28">
        <f t="shared" ref="D62:Q62" si="41">C62+D61</f>
        <v>4.6666666666666661</v>
      </c>
      <c r="E62" s="28">
        <f t="shared" si="41"/>
        <v>4.9999999999999991</v>
      </c>
      <c r="F62" s="28">
        <f t="shared" si="41"/>
        <v>4.9999999999999991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5.6666666666666652</v>
      </c>
      <c r="J62" s="28">
        <f t="shared" si="41"/>
        <v>5.9999999999999982</v>
      </c>
      <c r="K62" s="28">
        <f t="shared" si="41"/>
        <v>6.3333333333333313</v>
      </c>
      <c r="L62" s="28">
        <f t="shared" si="41"/>
        <v>6.6666666666666643</v>
      </c>
      <c r="M62" s="28">
        <f t="shared" si="41"/>
        <v>6.6666666666666643</v>
      </c>
      <c r="N62" s="28">
        <f t="shared" si="41"/>
        <v>6.6666666666666643</v>
      </c>
      <c r="O62" s="28">
        <f t="shared" si="41"/>
        <v>6.9999999999999973</v>
      </c>
      <c r="P62" s="28">
        <f t="shared" si="41"/>
        <v>7.3333333333333304</v>
      </c>
      <c r="Q62" s="71">
        <f t="shared" si="41"/>
        <v>7.6666666666666634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-0.33333333333333331</v>
      </c>
      <c r="D70" s="30">
        <f t="shared" si="49"/>
        <v>-0.33333333333333331</v>
      </c>
      <c r="E70" s="30">
        <f t="shared" si="49"/>
        <v>-0.33333333333333331</v>
      </c>
      <c r="F70" s="30">
        <f t="shared" si="49"/>
        <v>0</v>
      </c>
      <c r="G70" s="30">
        <f t="shared" si="49"/>
        <v>0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-0.33333333333333331</v>
      </c>
      <c r="K70" s="30">
        <f t="shared" si="49"/>
        <v>-0.33333333333333331</v>
      </c>
      <c r="L70" s="30">
        <f t="shared" si="49"/>
        <v>-0.33333333333333331</v>
      </c>
      <c r="M70" s="30">
        <f t="shared" si="49"/>
        <v>0</v>
      </c>
      <c r="N70" s="30">
        <f t="shared" si="49"/>
        <v>0</v>
      </c>
      <c r="O70" s="30">
        <f t="shared" si="49"/>
        <v>-0.33333333333333331</v>
      </c>
      <c r="P70" s="30">
        <f t="shared" si="49"/>
        <v>-0.33333333333333331</v>
      </c>
      <c r="Q70" s="30">
        <f t="shared" si="49"/>
        <v>-0.33333333333333331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-8</v>
      </c>
      <c r="D71" s="33">
        <f t="shared" si="50"/>
        <v>-8</v>
      </c>
      <c r="E71" s="33">
        <f t="shared" si="50"/>
        <v>-8</v>
      </c>
      <c r="F71" s="33">
        <f t="shared" si="50"/>
        <v>0</v>
      </c>
      <c r="G71" s="33">
        <f t="shared" si="50"/>
        <v>0</v>
      </c>
      <c r="H71" s="33">
        <f t="shared" si="50"/>
        <v>-8</v>
      </c>
      <c r="I71" s="33">
        <f t="shared" si="50"/>
        <v>-8</v>
      </c>
      <c r="J71" s="33">
        <f t="shared" si="50"/>
        <v>-8</v>
      </c>
      <c r="K71" s="33">
        <f t="shared" si="50"/>
        <v>-8</v>
      </c>
      <c r="L71" s="33">
        <f t="shared" si="50"/>
        <v>-8</v>
      </c>
      <c r="M71" s="33">
        <f t="shared" si="50"/>
        <v>0</v>
      </c>
      <c r="N71" s="33">
        <f t="shared" si="50"/>
        <v>0</v>
      </c>
      <c r="O71" s="33">
        <f t="shared" si="50"/>
        <v>-8</v>
      </c>
      <c r="P71" s="34">
        <f t="shared" si="50"/>
        <v>-8</v>
      </c>
      <c r="Q71" s="34">
        <f t="shared" si="50"/>
        <v>-8</v>
      </c>
    </row>
    <row r="72" spans="1:18" s="31" customFormat="1" ht="13.5" hidden="1" thickTop="1" x14ac:dyDescent="0.2">
      <c r="A72" s="29" t="s">
        <v>43</v>
      </c>
      <c r="B72" s="69">
        <f>B70+P40</f>
        <v>-15.333333333333341</v>
      </c>
      <c r="C72" s="30">
        <f t="shared" ref="C72:Q72" si="51">C70+B72</f>
        <v>-15.666666666666675</v>
      </c>
      <c r="D72" s="30">
        <f t="shared" si="51"/>
        <v>-16.000000000000007</v>
      </c>
      <c r="E72" s="30">
        <f t="shared" si="51"/>
        <v>-16.333333333333339</v>
      </c>
      <c r="F72" s="30">
        <f t="shared" si="51"/>
        <v>-16.333333333333339</v>
      </c>
      <c r="G72" s="30">
        <f t="shared" si="51"/>
        <v>-16.333333333333339</v>
      </c>
      <c r="H72" s="30">
        <f t="shared" si="51"/>
        <v>-16.666666666666671</v>
      </c>
      <c r="I72" s="30">
        <f t="shared" si="51"/>
        <v>-17.000000000000004</v>
      </c>
      <c r="J72" s="30">
        <f t="shared" si="51"/>
        <v>-17.333333333333336</v>
      </c>
      <c r="K72" s="30">
        <f t="shared" si="51"/>
        <v>-17.666666666666668</v>
      </c>
      <c r="L72" s="30">
        <f t="shared" si="51"/>
        <v>-18</v>
      </c>
      <c r="M72" s="30">
        <f t="shared" si="51"/>
        <v>-18</v>
      </c>
      <c r="N72" s="30">
        <f t="shared" si="51"/>
        <v>-18</v>
      </c>
      <c r="O72" s="30">
        <f t="shared" si="51"/>
        <v>-18.333333333333332</v>
      </c>
      <c r="P72" s="30">
        <f t="shared" si="51"/>
        <v>-18.666666666666664</v>
      </c>
      <c r="Q72" s="78">
        <f t="shared" si="51"/>
        <v>-18.999999999999996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-368</v>
      </c>
      <c r="C73" s="35">
        <f t="shared" ref="C73:Q73" si="52">SIGN(C72)*(DAY(ABS(C72))*24+HOUR(ABS(C72))+MINUTE(ABS(C72))/100)</f>
        <v>-376</v>
      </c>
      <c r="D73" s="35">
        <f t="shared" si="52"/>
        <v>-384</v>
      </c>
      <c r="E73" s="35">
        <f t="shared" si="52"/>
        <v>-392</v>
      </c>
      <c r="F73" s="35">
        <f t="shared" si="52"/>
        <v>-392</v>
      </c>
      <c r="G73" s="35">
        <f t="shared" si="52"/>
        <v>-392</v>
      </c>
      <c r="H73" s="35">
        <f t="shared" si="52"/>
        <v>-400</v>
      </c>
      <c r="I73" s="35">
        <f t="shared" si="52"/>
        <v>-408</v>
      </c>
      <c r="J73" s="35">
        <f t="shared" si="52"/>
        <v>-416</v>
      </c>
      <c r="K73" s="35">
        <f t="shared" si="52"/>
        <v>-424</v>
      </c>
      <c r="L73" s="35">
        <f t="shared" si="52"/>
        <v>-432</v>
      </c>
      <c r="M73" s="35">
        <f t="shared" si="52"/>
        <v>-432</v>
      </c>
      <c r="N73" s="35">
        <f t="shared" si="52"/>
        <v>-432</v>
      </c>
      <c r="O73" s="35">
        <f t="shared" si="52"/>
        <v>-440</v>
      </c>
      <c r="P73" s="35">
        <f t="shared" si="52"/>
        <v>-448</v>
      </c>
      <c r="Q73" s="35">
        <f t="shared" si="52"/>
        <v>-456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2" bottom="0" header="0.26" footer="0.19"/>
  <pageSetup paperSize="9" orientation="landscape" horizontalDpi="4294967292" vertic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79"/>
  <sheetViews>
    <sheetView workbookViewId="0">
      <selection activeCell="A78" sqref="A78"/>
    </sheetView>
  </sheetViews>
  <sheetFormatPr baseColWidth="10" defaultRowHeight="12.75" x14ac:dyDescent="0.2"/>
  <cols>
    <col min="1" max="1" width="12.42578125" style="7" customWidth="1"/>
    <col min="2" max="2" width="8" style="6" customWidth="1"/>
    <col min="3" max="3" width="8.28515625" style="6" customWidth="1"/>
    <col min="4" max="17" width="8" style="6" customWidth="1"/>
    <col min="18" max="18" width="0" style="7" hidden="1" customWidth="1"/>
    <col min="19" max="16384" width="11.42578125" style="7"/>
  </cols>
  <sheetData>
    <row r="1" spans="1:17" ht="15.95" customHeight="1" x14ac:dyDescent="0.2">
      <c r="A1" s="155" t="s">
        <v>108</v>
      </c>
      <c r="B1" s="3"/>
      <c r="C1" s="3"/>
      <c r="D1" s="3"/>
      <c r="E1" s="3"/>
      <c r="F1" s="4"/>
      <c r="H1" s="5" t="s">
        <v>0</v>
      </c>
      <c r="I1" s="76">
        <f>Juli!I1</f>
        <v>8</v>
      </c>
      <c r="J1" s="19"/>
      <c r="K1" s="36" t="s">
        <v>99</v>
      </c>
      <c r="L1" s="77">
        <f>Juli!L1</f>
        <v>7</v>
      </c>
      <c r="M1" s="77">
        <f>Juli!M1</f>
        <v>20</v>
      </c>
      <c r="N1" s="6" t="s">
        <v>1</v>
      </c>
      <c r="O1" s="57" t="s">
        <v>2</v>
      </c>
      <c r="P1" s="90"/>
      <c r="Q1" s="91"/>
    </row>
    <row r="2" spans="1:17" ht="15.95" customHeight="1" thickBot="1" x14ac:dyDescent="0.25">
      <c r="A2" s="8" t="s">
        <v>3</v>
      </c>
      <c r="B2" s="40" t="str">
        <f>Juli!B2</f>
        <v>Rechenzentrum</v>
      </c>
      <c r="C2" s="42"/>
      <c r="D2" s="43"/>
      <c r="E2" s="3"/>
      <c r="F2" s="3"/>
      <c r="H2" s="5" t="s">
        <v>5</v>
      </c>
      <c r="I2" s="76">
        <f>Juli!I2</f>
        <v>10</v>
      </c>
      <c r="J2" s="3"/>
      <c r="K2" s="49" t="s">
        <v>6</v>
      </c>
      <c r="L2" s="82">
        <f>Juli!L2</f>
        <v>0.3</v>
      </c>
      <c r="N2" s="11"/>
      <c r="O2" s="51" t="s">
        <v>7</v>
      </c>
      <c r="P2" s="62">
        <f>Juli!P6</f>
        <v>-456</v>
      </c>
      <c r="Q2" s="6" t="str">
        <f>IF(Q9-INT(Q9)&gt;0.59,"Eing.fehler","")</f>
        <v/>
      </c>
    </row>
    <row r="3" spans="1:17" ht="15.95" customHeight="1" thickBot="1" x14ac:dyDescent="0.25">
      <c r="A3" s="8" t="s">
        <v>8</v>
      </c>
      <c r="B3" s="40" t="str">
        <f>Juli!B3</f>
        <v>Heinz Mustermann</v>
      </c>
      <c r="C3" s="42"/>
      <c r="D3" s="44"/>
      <c r="E3" s="3"/>
      <c r="F3" s="3"/>
      <c r="H3" s="5" t="s">
        <v>10</v>
      </c>
      <c r="I3" s="141">
        <f>Juli!I3</f>
        <v>40</v>
      </c>
      <c r="J3" s="4"/>
      <c r="K3" s="49" t="s">
        <v>11</v>
      </c>
      <c r="L3" s="82">
        <f>Juli!L3</f>
        <v>0.45</v>
      </c>
      <c r="N3" s="11"/>
      <c r="O3" s="58" t="s">
        <v>12</v>
      </c>
      <c r="P3" s="14">
        <f>SIGN(L9)*(DAY(L10)*24+HOUR(L10)+MINUTE(L10)/100)</f>
        <v>-456</v>
      </c>
    </row>
    <row r="4" spans="1:17" ht="15.95" customHeight="1" thickTop="1" thickBot="1" x14ac:dyDescent="0.25">
      <c r="A4" t="s">
        <v>13</v>
      </c>
      <c r="B4" s="45" t="s">
        <v>66</v>
      </c>
      <c r="C4"/>
      <c r="D4" s="46" t="str">
        <f>"" &amp;P4 &amp; " Arbeitsstunden"</f>
        <v>176 Arbeitsstunden</v>
      </c>
      <c r="F4" s="117" t="s">
        <v>90</v>
      </c>
      <c r="G4" s="134" t="s">
        <v>94</v>
      </c>
      <c r="H4" s="149"/>
      <c r="I4" s="104"/>
      <c r="J4" s="105"/>
      <c r="K4" s="106"/>
      <c r="L4" s="18"/>
      <c r="N4" s="49"/>
      <c r="O4" s="12" t="s">
        <v>15</v>
      </c>
      <c r="P4" s="15">
        <f>DAY(Q62)*24+HOUR(Q62)+MINUTE(Q62)/100</f>
        <v>176</v>
      </c>
    </row>
    <row r="5" spans="1:17" ht="15.75" customHeight="1" thickBot="1" x14ac:dyDescent="0.25">
      <c r="A5" s="8" t="s">
        <v>17</v>
      </c>
      <c r="B5" s="59">
        <f>Juli!B5</f>
        <v>2019</v>
      </c>
      <c r="C5" s="21"/>
      <c r="D5" s="46" t="str">
        <f>"bzw." &amp; G10 &amp; " Arbeitstage"</f>
        <v>bzw.22 Arbeitstage</v>
      </c>
      <c r="E5" s="7"/>
      <c r="F5" s="136"/>
      <c r="G5" s="132" t="s">
        <v>95</v>
      </c>
      <c r="H5" s="133"/>
      <c r="I5" s="17"/>
      <c r="J5" s="19"/>
      <c r="K5" s="107"/>
      <c r="L5" s="18"/>
      <c r="M5" s="7"/>
      <c r="N5" s="7"/>
      <c r="O5" s="7"/>
      <c r="P5" s="7"/>
    </row>
    <row r="6" spans="1:17" ht="15" customHeight="1" thickBot="1" x14ac:dyDescent="0.25">
      <c r="A6" s="21"/>
      <c r="B6" s="21"/>
      <c r="C6" s="21"/>
      <c r="D6" s="18"/>
      <c r="E6" s="7"/>
      <c r="F6" s="119"/>
      <c r="G6" s="132" t="s">
        <v>91</v>
      </c>
      <c r="H6" s="18"/>
      <c r="I6" s="18"/>
      <c r="J6" s="17"/>
      <c r="K6" s="107"/>
      <c r="L6" s="130"/>
      <c r="N6" s="3"/>
      <c r="O6" s="52" t="s">
        <v>97</v>
      </c>
      <c r="P6" s="111">
        <f>SIGN(P10)*(DAY(O10)*24+HOUR(O10)+MINUTE(O10)/100)</f>
        <v>-632</v>
      </c>
      <c r="Q6" s="7"/>
    </row>
    <row r="7" spans="1:17" ht="14.25" customHeight="1" thickTop="1" thickBot="1" x14ac:dyDescent="0.25">
      <c r="B7" s="151" t="s">
        <v>18</v>
      </c>
      <c r="C7" s="152"/>
      <c r="D7" s="153"/>
      <c r="E7" s="154"/>
      <c r="F7" s="136"/>
      <c r="G7" s="132" t="s">
        <v>92</v>
      </c>
      <c r="H7" s="18"/>
      <c r="I7" s="18"/>
      <c r="J7" s="17"/>
      <c r="K7" s="107"/>
      <c r="L7" s="130"/>
      <c r="M7" s="117" t="s">
        <v>98</v>
      </c>
      <c r="N7" s="118"/>
      <c r="O7" s="118"/>
      <c r="P7" s="106"/>
      <c r="Q7" s="7"/>
    </row>
    <row r="8" spans="1:17" ht="14.25" customHeight="1" thickTop="1" thickBot="1" x14ac:dyDescent="0.25">
      <c r="A8" s="50"/>
      <c r="B8" s="20"/>
      <c r="C8" s="21"/>
      <c r="D8" s="4"/>
      <c r="E8" s="7"/>
      <c r="F8" s="137"/>
      <c r="G8" s="138" t="s">
        <v>93</v>
      </c>
      <c r="H8" s="139"/>
      <c r="I8" s="139"/>
      <c r="J8" s="139"/>
      <c r="K8" s="140"/>
      <c r="L8" s="135"/>
      <c r="M8" s="120" t="s">
        <v>96</v>
      </c>
      <c r="N8" s="150"/>
      <c r="O8" s="108"/>
      <c r="P8" s="110"/>
    </row>
    <row r="9" spans="1:17" ht="15.95" hidden="1" customHeight="1" thickTop="1" x14ac:dyDescent="0.2">
      <c r="A9" s="16" t="s">
        <v>16</v>
      </c>
      <c r="B9" s="47">
        <f>DATE(B5,8,1)</f>
        <v>43678</v>
      </c>
      <c r="C9" s="66">
        <f>TIME(INT(I1),(I1-INT(I1))*100,0)</f>
        <v>0.33333333333333331</v>
      </c>
      <c r="D9" s="66">
        <f>TIME(INT(L2),(L2-INT(L2))*100,0)</f>
        <v>2.0833333333333332E-2</v>
      </c>
      <c r="E9" s="55">
        <f>C9*5</f>
        <v>1.6666666666666665</v>
      </c>
      <c r="F9" s="142">
        <v>6</v>
      </c>
      <c r="G9" s="143">
        <f>Q62/C9</f>
        <v>21.999999999999993</v>
      </c>
      <c r="H9" s="144">
        <f>TIME(INT(F9),(F9-INT(F9))*100,0)</f>
        <v>0.25</v>
      </c>
      <c r="I9" s="148">
        <f>ABS(P2)</f>
        <v>456</v>
      </c>
      <c r="J9" s="145">
        <f>TIME(INT(L1),(L1-INT(L1))*100,0)</f>
        <v>0.29166666666666669</v>
      </c>
      <c r="K9" s="146">
        <f>SUM(B36:P36)+SUM(B68:Q68)</f>
        <v>0</v>
      </c>
      <c r="L9" s="147">
        <f>K9+I10</f>
        <v>-19</v>
      </c>
      <c r="M9" s="124">
        <f>'U+AT'!C18</f>
        <v>0</v>
      </c>
      <c r="N9" s="126">
        <f>Q53</f>
        <v>0</v>
      </c>
      <c r="O9" s="125">
        <f>INT(I3/24)+TIME(INT(I3),(I3-INT(I3))*100,0)</f>
        <v>1.6666666666666667</v>
      </c>
      <c r="P9" s="1">
        <f>Q72</f>
        <v>-26.333333333333307</v>
      </c>
      <c r="Q9" s="56">
        <f>ABS(P2)</f>
        <v>456</v>
      </c>
    </row>
    <row r="10" spans="1:17" ht="15.95" hidden="1" customHeight="1" x14ac:dyDescent="0.2">
      <c r="A10" s="16" t="s">
        <v>16</v>
      </c>
      <c r="C10" s="66">
        <f>TIME(INT(I2),(I2-INT(I2))*100,0)</f>
        <v>0.41666666666666669</v>
      </c>
      <c r="D10" s="66">
        <f>TIME(INT(L3),(L3-INT(L3))*100,0)</f>
        <v>3.125E-2</v>
      </c>
      <c r="E10" s="112">
        <f>DAY(E9)*24+HOUR(E9)+MINUTE(E9)/100</f>
        <v>40</v>
      </c>
      <c r="F10" s="112">
        <v>9</v>
      </c>
      <c r="G10" s="95">
        <f>ROUND(G9,2)</f>
        <v>22</v>
      </c>
      <c r="H10" s="113">
        <f>TIME(INT(F10),(F10-INT(F10))*100,0)</f>
        <v>0.375</v>
      </c>
      <c r="I10" s="114">
        <f>SIGN(P2)*(INT(I9/24)+TIME(INT(I9),(I9-INT(I9))*100,0))</f>
        <v>-19</v>
      </c>
      <c r="J10" s="115">
        <f>TIME(INT(M1),(M1-INT(M1))*100,0)</f>
        <v>0.83333333333333337</v>
      </c>
      <c r="K10" s="114">
        <f>ABS(K9)</f>
        <v>0</v>
      </c>
      <c r="L10" s="116">
        <f>ABS(L9)</f>
        <v>19</v>
      </c>
      <c r="M10" s="124">
        <f>'U+AT'!F18</f>
        <v>0</v>
      </c>
      <c r="N10" s="126">
        <f>Q54</f>
        <v>0</v>
      </c>
      <c r="O10" s="125">
        <f>ABS(P10)</f>
        <v>26.333333333333307</v>
      </c>
      <c r="P10" s="1">
        <f>IF(P9&gt;O9,O9,P9)</f>
        <v>-26.333333333333307</v>
      </c>
    </row>
    <row r="11" spans="1:17" s="21" customFormat="1" ht="21" customHeight="1" thickTop="1" thickBot="1" x14ac:dyDescent="0.25">
      <c r="A11" s="21" t="s">
        <v>19</v>
      </c>
      <c r="B11" s="22">
        <f t="shared" ref="B11:P11" si="0">$B$9+COLUMN(B13)-2</f>
        <v>43678</v>
      </c>
      <c r="C11" s="22">
        <f t="shared" si="0"/>
        <v>43679</v>
      </c>
      <c r="D11" s="22">
        <f t="shared" si="0"/>
        <v>43680</v>
      </c>
      <c r="E11" s="22">
        <f t="shared" si="0"/>
        <v>43681</v>
      </c>
      <c r="F11" s="22">
        <f t="shared" si="0"/>
        <v>43682</v>
      </c>
      <c r="G11" s="22">
        <f t="shared" si="0"/>
        <v>43683</v>
      </c>
      <c r="H11" s="22">
        <f t="shared" si="0"/>
        <v>43684</v>
      </c>
      <c r="I11" s="22">
        <f t="shared" si="0"/>
        <v>43685</v>
      </c>
      <c r="J11" s="22">
        <f t="shared" si="0"/>
        <v>43686</v>
      </c>
      <c r="K11" s="22">
        <f t="shared" si="0"/>
        <v>43687</v>
      </c>
      <c r="L11" s="22">
        <f t="shared" si="0"/>
        <v>43688</v>
      </c>
      <c r="M11" s="22">
        <f t="shared" si="0"/>
        <v>43689</v>
      </c>
      <c r="N11" s="22">
        <f t="shared" si="0"/>
        <v>43690</v>
      </c>
      <c r="O11" s="22">
        <f t="shared" si="0"/>
        <v>43691</v>
      </c>
      <c r="P11" s="22">
        <f t="shared" si="0"/>
        <v>43692</v>
      </c>
      <c r="Q11" s="3"/>
    </row>
    <row r="12" spans="1:17" ht="15.95" customHeight="1" thickBot="1" x14ac:dyDescent="0.25">
      <c r="A12" s="7" t="s">
        <v>20</v>
      </c>
      <c r="B12" s="53">
        <f>B11</f>
        <v>43678</v>
      </c>
      <c r="C12" s="53">
        <f t="shared" ref="C12:P12" si="1">C11</f>
        <v>43679</v>
      </c>
      <c r="D12" s="53">
        <f t="shared" si="1"/>
        <v>43680</v>
      </c>
      <c r="E12" s="53">
        <f t="shared" si="1"/>
        <v>43681</v>
      </c>
      <c r="F12" s="53">
        <f t="shared" si="1"/>
        <v>43682</v>
      </c>
      <c r="G12" s="53">
        <f t="shared" si="1"/>
        <v>43683</v>
      </c>
      <c r="H12" s="53">
        <f t="shared" si="1"/>
        <v>43684</v>
      </c>
      <c r="I12" s="53">
        <f t="shared" si="1"/>
        <v>43685</v>
      </c>
      <c r="J12" s="53">
        <f t="shared" si="1"/>
        <v>43686</v>
      </c>
      <c r="K12" s="53">
        <f t="shared" si="1"/>
        <v>43687</v>
      </c>
      <c r="L12" s="53">
        <f t="shared" si="1"/>
        <v>43688</v>
      </c>
      <c r="M12" s="53">
        <f t="shared" si="1"/>
        <v>43689</v>
      </c>
      <c r="N12" s="53">
        <f t="shared" si="1"/>
        <v>43690</v>
      </c>
      <c r="O12" s="53">
        <f t="shared" si="1"/>
        <v>43691</v>
      </c>
      <c r="P12" s="53">
        <f t="shared" si="1"/>
        <v>43692</v>
      </c>
      <c r="Q12" s="17"/>
    </row>
    <row r="13" spans="1:17" ht="15.95" customHeight="1" x14ac:dyDescent="0.2">
      <c r="A13" s="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7"/>
    </row>
    <row r="14" spans="1:17" ht="15.95" customHeight="1" x14ac:dyDescent="0.2">
      <c r="A14" s="7" t="s">
        <v>22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"/>
    </row>
    <row r="15" spans="1:17" ht="15.95" customHeight="1" x14ac:dyDescent="0.2">
      <c r="A15" s="7" t="s">
        <v>23</v>
      </c>
      <c r="B15" s="81">
        <f t="shared" ref="B15:P15" si="2">IF(AND(B19&gt;0,OR(LEFT(B16,1)="U",LEFT(B16,1)="A",LEFT(B16,1)="K",LEFT(B16,1)="D",LEFT(B16,3)="mKK")),$I$1,0)</f>
        <v>0</v>
      </c>
      <c r="C15" s="81">
        <f t="shared" si="2"/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2"/>
        <v>0</v>
      </c>
      <c r="K15" s="81">
        <f t="shared" si="2"/>
        <v>0</v>
      </c>
      <c r="L15" s="81">
        <f t="shared" si="2"/>
        <v>0</v>
      </c>
      <c r="M15" s="81">
        <f t="shared" si="2"/>
        <v>0</v>
      </c>
      <c r="N15" s="81">
        <f t="shared" si="2"/>
        <v>0</v>
      </c>
      <c r="O15" s="81">
        <f t="shared" si="2"/>
        <v>0</v>
      </c>
      <c r="P15" s="81">
        <f t="shared" si="2"/>
        <v>0</v>
      </c>
      <c r="Q15" s="17"/>
    </row>
    <row r="16" spans="1:17" ht="15.95" customHeight="1" x14ac:dyDescent="0.2">
      <c r="A16" s="7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"/>
    </row>
    <row r="17" spans="1:17" ht="15.95" customHeight="1" x14ac:dyDescent="0.2">
      <c r="A17" s="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7" ht="15.95" customHeight="1" x14ac:dyDescent="0.2">
      <c r="A18" s="7" t="s">
        <v>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7" hidden="1" x14ac:dyDescent="0.2">
      <c r="A19" s="23" t="s">
        <v>28</v>
      </c>
      <c r="B19" s="24">
        <f t="shared" ref="B19:P19" si="3">IF(OR(WEEKDAY(B12)=7,WEEKDAY(B12)=1,B16="gF"),0,$I$1)</f>
        <v>8</v>
      </c>
      <c r="C19" s="24">
        <f t="shared" si="3"/>
        <v>8</v>
      </c>
      <c r="D19" s="24">
        <f t="shared" si="3"/>
        <v>0</v>
      </c>
      <c r="E19" s="24">
        <f t="shared" si="3"/>
        <v>0</v>
      </c>
      <c r="F19" s="24">
        <f t="shared" si="3"/>
        <v>8</v>
      </c>
      <c r="G19" s="24">
        <f t="shared" si="3"/>
        <v>8</v>
      </c>
      <c r="H19" s="24">
        <f t="shared" si="3"/>
        <v>8</v>
      </c>
      <c r="I19" s="24">
        <f t="shared" si="3"/>
        <v>8</v>
      </c>
      <c r="J19" s="24">
        <f t="shared" si="3"/>
        <v>8</v>
      </c>
      <c r="K19" s="24">
        <f t="shared" si="3"/>
        <v>0</v>
      </c>
      <c r="L19" s="24">
        <f t="shared" si="3"/>
        <v>0</v>
      </c>
      <c r="M19" s="24">
        <f t="shared" si="3"/>
        <v>8</v>
      </c>
      <c r="N19" s="24">
        <f t="shared" si="3"/>
        <v>8</v>
      </c>
      <c r="O19" s="24">
        <f t="shared" si="3"/>
        <v>8</v>
      </c>
      <c r="P19" s="24">
        <f t="shared" si="3"/>
        <v>8</v>
      </c>
      <c r="Q19" s="3"/>
    </row>
    <row r="20" spans="1:17" hidden="1" x14ac:dyDescent="0.2">
      <c r="A20" s="23" t="s">
        <v>29</v>
      </c>
      <c r="B20" s="84">
        <f>IF(B13-INT(B13)&gt;0.59,1,IF(B14-INT(B14)&gt;0.59,1,IF(B15-INT(B15)&gt;0.59,1,IF(B17-INT(B17)&gt;0.59,1,IF(B18-INT(B18)&gt;0.59,1,IF(B33-INT(B33)&gt;0.59,1,0))))))</f>
        <v>0</v>
      </c>
      <c r="C20" s="84">
        <f t="shared" ref="C20:P20" si="4">IF(C13-INT(C13)&gt;0.59,1,IF(C14-INT(C14)&gt;0.59,1,IF(C15-INT(C15)&gt;0.59,1,IF(C17-INT(C17)&gt;0.59,1,IF(C18-INT(C18)&gt;0.59,1,IF(C33-INT(C33)&gt;0.59,1,0))))))</f>
        <v>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3"/>
    </row>
    <row r="21" spans="1:17" ht="15.95" hidden="1" customHeight="1" x14ac:dyDescent="0.2">
      <c r="A21" s="25" t="s">
        <v>30</v>
      </c>
      <c r="B21" s="70">
        <f>IF(LEFT(B16,1)="U",M9-1,M9)</f>
        <v>0</v>
      </c>
      <c r="C21" s="3">
        <f t="shared" ref="C21:P21" si="5">IF(LEFT(C16,1)="U",B21-1,B21)</f>
        <v>0</v>
      </c>
      <c r="D21" s="3">
        <f t="shared" si="5"/>
        <v>0</v>
      </c>
      <c r="E21" s="3">
        <f t="shared" si="5"/>
        <v>0</v>
      </c>
      <c r="F21" s="3">
        <f t="shared" si="5"/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80">
        <f t="shared" si="5"/>
        <v>0</v>
      </c>
      <c r="Q21"/>
    </row>
    <row r="22" spans="1:17" ht="15.95" hidden="1" customHeight="1" x14ac:dyDescent="0.2">
      <c r="A22" s="25" t="s">
        <v>74</v>
      </c>
      <c r="B22" s="70">
        <f>IF(LEFT(B16,2)="AT",M10-1,M10)</f>
        <v>0</v>
      </c>
      <c r="C22" s="3">
        <f t="shared" ref="C22:P22" si="6">IF(LEFT(C16,2)="AT",B22-1,B22)</f>
        <v>0</v>
      </c>
      <c r="D22" s="3">
        <f t="shared" si="6"/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  <c r="P22" s="80">
        <f t="shared" si="6"/>
        <v>0</v>
      </c>
      <c r="Q22"/>
    </row>
    <row r="23" spans="1:17" ht="15.95" hidden="1" customHeight="1" x14ac:dyDescent="0.2">
      <c r="A23" s="23" t="s">
        <v>21</v>
      </c>
      <c r="B23" s="26">
        <f t="shared" ref="B23:P23" si="7">TIME(INT(B13),(B13-INT(B13))*100,0)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7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 t="shared" si="7"/>
        <v>0</v>
      </c>
      <c r="O23" s="26">
        <f t="shared" si="7"/>
        <v>0</v>
      </c>
      <c r="P23" s="26">
        <f t="shared" si="7"/>
        <v>0</v>
      </c>
      <c r="Q23" s="3"/>
    </row>
    <row r="24" spans="1:17" ht="15.95" hidden="1" customHeight="1" x14ac:dyDescent="0.2">
      <c r="A24" s="23" t="s">
        <v>31</v>
      </c>
      <c r="B24" s="67">
        <f>IF(B23&lt;$J$9,$J$9,B23)</f>
        <v>0.29166666666666669</v>
      </c>
      <c r="C24" s="67">
        <f>IF(C23&lt;$J$9,$J$9,C23)</f>
        <v>0.29166666666666669</v>
      </c>
      <c r="D24" s="67">
        <f t="shared" ref="D24:P24" si="8">IF(AND(D23&gt;0,D23&lt;$J$9),$J$9,D23)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3"/>
    </row>
    <row r="25" spans="1:17" ht="15.95" hidden="1" customHeight="1" x14ac:dyDescent="0.2">
      <c r="A25" s="23" t="s">
        <v>22</v>
      </c>
      <c r="B25" s="26">
        <f t="shared" ref="B25:P25" si="9">IF(LEFT(B16,1)="K",B23,TIME(INT(B14),(B14-INT(B14))*100,0))</f>
        <v>0</v>
      </c>
      <c r="C25" s="26">
        <f t="shared" si="9"/>
        <v>0</v>
      </c>
      <c r="D25" s="26">
        <f t="shared" si="9"/>
        <v>0</v>
      </c>
      <c r="E25" s="26">
        <f t="shared" si="9"/>
        <v>0</v>
      </c>
      <c r="F25" s="26">
        <f t="shared" si="9"/>
        <v>0</v>
      </c>
      <c r="G25" s="26">
        <f t="shared" si="9"/>
        <v>0</v>
      </c>
      <c r="H25" s="26">
        <f t="shared" si="9"/>
        <v>0</v>
      </c>
      <c r="I25" s="26">
        <f t="shared" si="9"/>
        <v>0</v>
      </c>
      <c r="J25" s="26">
        <f t="shared" si="9"/>
        <v>0</v>
      </c>
      <c r="K25" s="26">
        <f t="shared" si="9"/>
        <v>0</v>
      </c>
      <c r="L25" s="26">
        <f t="shared" si="9"/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3"/>
    </row>
    <row r="26" spans="1:17" ht="15.95" hidden="1" customHeight="1" x14ac:dyDescent="0.2">
      <c r="A26" s="23" t="s">
        <v>32</v>
      </c>
      <c r="B26" s="67">
        <f t="shared" ref="B26:P26" si="10">IF(B25&gt;$J$10,$J$10,B25)</f>
        <v>0</v>
      </c>
      <c r="C26" s="67">
        <f t="shared" si="10"/>
        <v>0</v>
      </c>
      <c r="D26" s="67">
        <f t="shared" si="10"/>
        <v>0</v>
      </c>
      <c r="E26" s="67">
        <f t="shared" si="10"/>
        <v>0</v>
      </c>
      <c r="F26" s="67">
        <f t="shared" si="10"/>
        <v>0</v>
      </c>
      <c r="G26" s="67">
        <f t="shared" si="10"/>
        <v>0</v>
      </c>
      <c r="H26" s="67">
        <f t="shared" si="10"/>
        <v>0</v>
      </c>
      <c r="I26" s="67">
        <f t="shared" si="10"/>
        <v>0</v>
      </c>
      <c r="J26" s="67">
        <f t="shared" si="10"/>
        <v>0</v>
      </c>
      <c r="K26" s="67">
        <f t="shared" si="10"/>
        <v>0</v>
      </c>
      <c r="L26" s="67">
        <f t="shared" si="10"/>
        <v>0</v>
      </c>
      <c r="M26" s="67">
        <f t="shared" si="10"/>
        <v>0</v>
      </c>
      <c r="N26" s="67">
        <f t="shared" si="10"/>
        <v>0</v>
      </c>
      <c r="O26" s="67">
        <f t="shared" si="10"/>
        <v>0</v>
      </c>
      <c r="P26" s="67">
        <f t="shared" si="10"/>
        <v>0</v>
      </c>
      <c r="Q26" s="3"/>
    </row>
    <row r="27" spans="1:17" ht="15.95" hidden="1" customHeight="1" x14ac:dyDescent="0.2">
      <c r="A27" s="23" t="s">
        <v>23</v>
      </c>
      <c r="B27" s="26">
        <f t="shared" ref="B27:P27" si="11">TIME(INT(B15),(B15-INT(B15))*100,0)</f>
        <v>0</v>
      </c>
      <c r="C27" s="26">
        <f t="shared" si="11"/>
        <v>0</v>
      </c>
      <c r="D27" s="26">
        <f t="shared" si="11"/>
        <v>0</v>
      </c>
      <c r="E27" s="26">
        <f t="shared" si="11"/>
        <v>0</v>
      </c>
      <c r="F27" s="27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26">
        <f t="shared" si="11"/>
        <v>0</v>
      </c>
      <c r="K27" s="26">
        <f t="shared" si="11"/>
        <v>0</v>
      </c>
      <c r="L27" s="26">
        <f t="shared" si="11"/>
        <v>0</v>
      </c>
      <c r="M27" s="26">
        <f t="shared" si="11"/>
        <v>0</v>
      </c>
      <c r="N27" s="26">
        <f t="shared" si="11"/>
        <v>0</v>
      </c>
      <c r="O27" s="26">
        <f t="shared" si="11"/>
        <v>0</v>
      </c>
      <c r="P27" s="26">
        <f t="shared" si="11"/>
        <v>0</v>
      </c>
      <c r="Q27" s="3"/>
    </row>
    <row r="28" spans="1:17" ht="15.95" hidden="1" customHeight="1" x14ac:dyDescent="0.2">
      <c r="A28" s="23" t="s">
        <v>33</v>
      </c>
      <c r="B28" s="26">
        <f>TIME(INT(B17),(B17-INT(B17))*100,0)+TIME(INT(B18),(B18-INT(B18))*100,0)</f>
        <v>0</v>
      </c>
      <c r="C28" s="26">
        <f>TIME(INT(C17),(C17-INT(C17))*100,0)+TIME(INT(C18),(C18-INT(C18))*100,0)</f>
        <v>0</v>
      </c>
      <c r="D28" s="26">
        <f>TIME(INT(D17),(D17-INT(D17))*100,0)+TIME(INT(D18),(D18-INT(D18))*100,0)</f>
        <v>0</v>
      </c>
      <c r="E28" s="26">
        <f t="shared" ref="E28:P28" si="12">TIME(INT(E17),(E17-INT(E17))*100,0)+TIME(INT(E18),(E18-INT(E18))*100,0)</f>
        <v>0</v>
      </c>
      <c r="F28" s="26">
        <f t="shared" si="12"/>
        <v>0</v>
      </c>
      <c r="G28" s="26">
        <f t="shared" si="12"/>
        <v>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</row>
    <row r="29" spans="1:17" hidden="1" x14ac:dyDescent="0.2">
      <c r="A29" s="23" t="s">
        <v>60</v>
      </c>
      <c r="B29" s="26">
        <f t="shared" ref="B29:P29" si="13">TIME(INT(B19),(B19-INT(B19))*100,0)</f>
        <v>0.33333333333333331</v>
      </c>
      <c r="C29" s="26">
        <f t="shared" si="13"/>
        <v>0.33333333333333331</v>
      </c>
      <c r="D29" s="26">
        <f t="shared" si="13"/>
        <v>0</v>
      </c>
      <c r="E29" s="26">
        <f t="shared" si="13"/>
        <v>0</v>
      </c>
      <c r="F29" s="27">
        <f t="shared" si="13"/>
        <v>0.33333333333333331</v>
      </c>
      <c r="G29" s="26">
        <f t="shared" si="13"/>
        <v>0.33333333333333331</v>
      </c>
      <c r="H29" s="26">
        <f t="shared" si="13"/>
        <v>0.33333333333333331</v>
      </c>
      <c r="I29" s="26">
        <f t="shared" si="13"/>
        <v>0.33333333333333331</v>
      </c>
      <c r="J29" s="26">
        <f t="shared" si="13"/>
        <v>0.33333333333333331</v>
      </c>
      <c r="K29" s="26">
        <f t="shared" si="13"/>
        <v>0</v>
      </c>
      <c r="L29" s="26">
        <f t="shared" si="13"/>
        <v>0</v>
      </c>
      <c r="M29" s="26">
        <f t="shared" si="13"/>
        <v>0.33333333333333331</v>
      </c>
      <c r="N29" s="26">
        <f t="shared" si="13"/>
        <v>0.33333333333333331</v>
      </c>
      <c r="O29" s="26">
        <f t="shared" si="13"/>
        <v>0.33333333333333331</v>
      </c>
      <c r="P29" s="26">
        <f t="shared" si="13"/>
        <v>0.33333333333333331</v>
      </c>
      <c r="Q29" s="3"/>
    </row>
    <row r="30" spans="1:17" ht="15" hidden="1" customHeight="1" x14ac:dyDescent="0.2">
      <c r="A30" s="23" t="s">
        <v>34</v>
      </c>
      <c r="B30" s="28">
        <f>B29</f>
        <v>0.33333333333333331</v>
      </c>
      <c r="C30" s="28">
        <f>B30+C29</f>
        <v>0.66666666666666663</v>
      </c>
      <c r="D30" s="28">
        <f t="shared" ref="D30:P30" si="14">C30+D29</f>
        <v>0.66666666666666663</v>
      </c>
      <c r="E30" s="28">
        <f t="shared" si="14"/>
        <v>0.66666666666666663</v>
      </c>
      <c r="F30" s="28">
        <f t="shared" si="14"/>
        <v>1</v>
      </c>
      <c r="G30" s="28">
        <f t="shared" si="14"/>
        <v>1.3333333333333333</v>
      </c>
      <c r="H30" s="28">
        <f t="shared" si="14"/>
        <v>1.6666666666666665</v>
      </c>
      <c r="I30" s="28">
        <f t="shared" si="14"/>
        <v>1.9999999999999998</v>
      </c>
      <c r="J30" s="28">
        <f t="shared" si="14"/>
        <v>2.333333333333333</v>
      </c>
      <c r="K30" s="28">
        <f t="shared" si="14"/>
        <v>2.333333333333333</v>
      </c>
      <c r="L30" s="28">
        <f t="shared" si="14"/>
        <v>2.333333333333333</v>
      </c>
      <c r="M30" s="28">
        <f t="shared" si="14"/>
        <v>2.6666666666666665</v>
      </c>
      <c r="N30" s="28">
        <f t="shared" si="14"/>
        <v>3</v>
      </c>
      <c r="O30" s="28">
        <f t="shared" si="14"/>
        <v>3.3333333333333335</v>
      </c>
      <c r="P30" s="79">
        <f t="shared" si="14"/>
        <v>3.666666666666667</v>
      </c>
      <c r="Q30" s="3"/>
    </row>
    <row r="31" spans="1:17" s="31" customFormat="1" ht="15" hidden="1" customHeight="1" x14ac:dyDescent="0.2">
      <c r="A31" s="29" t="s">
        <v>35</v>
      </c>
      <c r="B31" s="30">
        <f>B26-B24</f>
        <v>-0.29166666666666669</v>
      </c>
      <c r="C31" s="30">
        <f>C26-C24</f>
        <v>-0.29166666666666669</v>
      </c>
      <c r="D31" s="30">
        <f>D26-D24</f>
        <v>0</v>
      </c>
      <c r="E31" s="30">
        <f t="shared" ref="E31:P31" si="15">E26-E24</f>
        <v>0</v>
      </c>
      <c r="F31" s="30">
        <f t="shared" si="15"/>
        <v>0</v>
      </c>
      <c r="G31" s="30">
        <f t="shared" si="15"/>
        <v>0</v>
      </c>
      <c r="H31" s="30">
        <f t="shared" si="15"/>
        <v>0</v>
      </c>
      <c r="I31" s="30">
        <f t="shared" si="15"/>
        <v>0</v>
      </c>
      <c r="J31" s="30">
        <f t="shared" si="15"/>
        <v>0</v>
      </c>
      <c r="K31" s="30">
        <f t="shared" si="15"/>
        <v>0</v>
      </c>
      <c r="L31" s="30">
        <f t="shared" si="15"/>
        <v>0</v>
      </c>
      <c r="M31" s="30">
        <f t="shared" si="15"/>
        <v>0</v>
      </c>
      <c r="N31" s="30">
        <f t="shared" si="15"/>
        <v>0</v>
      </c>
      <c r="O31" s="30">
        <f t="shared" si="15"/>
        <v>0</v>
      </c>
      <c r="P31" s="30">
        <f t="shared" si="15"/>
        <v>0</v>
      </c>
      <c r="Q31" s="3"/>
    </row>
    <row r="32" spans="1:17" ht="15.95" hidden="1" customHeight="1" x14ac:dyDescent="0.2">
      <c r="A32" s="23" t="s">
        <v>36</v>
      </c>
      <c r="B32" s="87">
        <f t="shared" ref="B32:P32" si="16">IF(B28&gt;=$D$10,B28,IF(B31-$D$9&gt;$H$10,$D$10,IF(B28&gt;=$D$9,B28,IF(B31&gt;$H$9,$D$9,B28))))</f>
        <v>0</v>
      </c>
      <c r="C32" s="87">
        <f t="shared" si="16"/>
        <v>0</v>
      </c>
      <c r="D32" s="87">
        <f t="shared" si="16"/>
        <v>0</v>
      </c>
      <c r="E32" s="87">
        <f t="shared" si="16"/>
        <v>0</v>
      </c>
      <c r="F32" s="87">
        <f t="shared" si="16"/>
        <v>0</v>
      </c>
      <c r="G32" s="87">
        <f t="shared" si="16"/>
        <v>0</v>
      </c>
      <c r="H32" s="87">
        <f t="shared" si="16"/>
        <v>0</v>
      </c>
      <c r="I32" s="87">
        <f t="shared" si="16"/>
        <v>0</v>
      </c>
      <c r="J32" s="87">
        <f t="shared" si="16"/>
        <v>0</v>
      </c>
      <c r="K32" s="87">
        <f t="shared" si="16"/>
        <v>0</v>
      </c>
      <c r="L32" s="87">
        <f t="shared" si="16"/>
        <v>0</v>
      </c>
      <c r="M32" s="87">
        <f t="shared" si="16"/>
        <v>0</v>
      </c>
      <c r="N32" s="87">
        <f t="shared" si="16"/>
        <v>0</v>
      </c>
      <c r="O32" s="87">
        <f t="shared" si="16"/>
        <v>0</v>
      </c>
      <c r="P32" s="87">
        <f t="shared" si="16"/>
        <v>0</v>
      </c>
    </row>
    <row r="33" spans="1:17" ht="14.25" customHeight="1" thickBot="1" x14ac:dyDescent="0.25">
      <c r="A33" s="7" t="s">
        <v>37</v>
      </c>
      <c r="B33" s="88">
        <f t="shared" ref="B33:P33" si="17">HOUR(B32)+MINUTE(B32)/100</f>
        <v>0</v>
      </c>
      <c r="C33" s="88">
        <f t="shared" si="17"/>
        <v>0</v>
      </c>
      <c r="D33" s="88">
        <f t="shared" si="17"/>
        <v>0</v>
      </c>
      <c r="E33" s="88">
        <f t="shared" si="17"/>
        <v>0</v>
      </c>
      <c r="F33" s="88">
        <f t="shared" si="17"/>
        <v>0</v>
      </c>
      <c r="G33" s="88">
        <f t="shared" si="17"/>
        <v>0</v>
      </c>
      <c r="H33" s="88">
        <f t="shared" si="17"/>
        <v>0</v>
      </c>
      <c r="I33" s="88">
        <f t="shared" si="17"/>
        <v>0</v>
      </c>
      <c r="J33" s="88">
        <f t="shared" si="17"/>
        <v>0</v>
      </c>
      <c r="K33" s="88">
        <f t="shared" si="17"/>
        <v>0</v>
      </c>
      <c r="L33" s="88">
        <f t="shared" si="17"/>
        <v>0</v>
      </c>
      <c r="M33" s="88">
        <f t="shared" si="17"/>
        <v>0</v>
      </c>
      <c r="N33" s="88">
        <f t="shared" si="17"/>
        <v>0</v>
      </c>
      <c r="O33" s="88">
        <f t="shared" si="17"/>
        <v>0</v>
      </c>
      <c r="P33" s="88">
        <f t="shared" si="17"/>
        <v>0</v>
      </c>
      <c r="Q33" s="3"/>
    </row>
    <row r="34" spans="1:17" ht="15.95" hidden="1" customHeight="1" x14ac:dyDescent="0.2">
      <c r="A34" s="23" t="s">
        <v>38</v>
      </c>
      <c r="B34" s="89">
        <f>TIME(INT(B33),(B33-INT(B33))*100,0)</f>
        <v>0</v>
      </c>
      <c r="C34" s="89">
        <f t="shared" ref="C34:P34" si="18">TIME(INT(C33),(C33-INT(C33))*100,0)</f>
        <v>0</v>
      </c>
      <c r="D34" s="89">
        <f t="shared" si="18"/>
        <v>0</v>
      </c>
      <c r="E34" s="89">
        <f t="shared" si="18"/>
        <v>0</v>
      </c>
      <c r="F34" s="89">
        <f t="shared" si="18"/>
        <v>0</v>
      </c>
      <c r="G34" s="89">
        <f t="shared" si="18"/>
        <v>0</v>
      </c>
      <c r="H34" s="89">
        <f t="shared" si="18"/>
        <v>0</v>
      </c>
      <c r="I34" s="89">
        <f t="shared" si="18"/>
        <v>0</v>
      </c>
      <c r="J34" s="89">
        <f t="shared" si="18"/>
        <v>0</v>
      </c>
      <c r="K34" s="89">
        <f t="shared" si="18"/>
        <v>0</v>
      </c>
      <c r="L34" s="89">
        <f t="shared" si="18"/>
        <v>0</v>
      </c>
      <c r="M34" s="89">
        <f t="shared" si="18"/>
        <v>0</v>
      </c>
      <c r="N34" s="89">
        <f t="shared" si="18"/>
        <v>0</v>
      </c>
      <c r="O34" s="89">
        <f t="shared" si="18"/>
        <v>0</v>
      </c>
      <c r="P34" s="89">
        <f t="shared" si="18"/>
        <v>0</v>
      </c>
      <c r="Q34" s="3"/>
    </row>
    <row r="35" spans="1:17" ht="14.25" hidden="1" customHeight="1" x14ac:dyDescent="0.2">
      <c r="A35" s="23" t="s">
        <v>39</v>
      </c>
      <c r="B35" s="30">
        <f>IF(B20=1,0,IF(B26&gt;B24,B26-B24-B34+B27,B27))</f>
        <v>0</v>
      </c>
      <c r="C35" s="30">
        <f t="shared" ref="C35:P35" si="19">IF(C20=1,0,IF(C26&gt;C24,C26-C24-C34+C27,C27))</f>
        <v>0</v>
      </c>
      <c r="D35" s="30">
        <f t="shared" si="19"/>
        <v>0</v>
      </c>
      <c r="E35" s="30">
        <f t="shared" si="19"/>
        <v>0</v>
      </c>
      <c r="F35" s="30">
        <f t="shared" si="19"/>
        <v>0</v>
      </c>
      <c r="G35" s="30">
        <f t="shared" si="19"/>
        <v>0</v>
      </c>
      <c r="H35" s="30">
        <f t="shared" si="19"/>
        <v>0</v>
      </c>
      <c r="I35" s="30">
        <f t="shared" si="19"/>
        <v>0</v>
      </c>
      <c r="J35" s="30">
        <f t="shared" si="19"/>
        <v>0</v>
      </c>
      <c r="K35" s="30">
        <f t="shared" si="19"/>
        <v>0</v>
      </c>
      <c r="L35" s="30">
        <f t="shared" si="19"/>
        <v>0</v>
      </c>
      <c r="M35" s="30">
        <f t="shared" si="19"/>
        <v>0</v>
      </c>
      <c r="N35" s="30">
        <f t="shared" si="19"/>
        <v>0</v>
      </c>
      <c r="O35" s="30">
        <f t="shared" si="19"/>
        <v>0</v>
      </c>
      <c r="P35" s="30">
        <f t="shared" si="19"/>
        <v>0</v>
      </c>
      <c r="Q35" s="3"/>
    </row>
    <row r="36" spans="1:17" s="31" customFormat="1" ht="16.5" hidden="1" customHeight="1" thickBot="1" x14ac:dyDescent="0.25">
      <c r="A36" s="29" t="s">
        <v>40</v>
      </c>
      <c r="B36" s="68">
        <f t="shared" ref="B36:P36" si="20">IF(OR(LEFT(B16,1)="U",LEFT(B16,3)="mKK",B35&lt;$C$10),B35,$C$10)</f>
        <v>0</v>
      </c>
      <c r="C36" s="68">
        <f t="shared" si="20"/>
        <v>0</v>
      </c>
      <c r="D36" s="68">
        <f t="shared" si="20"/>
        <v>0</v>
      </c>
      <c r="E36" s="68">
        <f t="shared" si="20"/>
        <v>0</v>
      </c>
      <c r="F36" s="68">
        <f t="shared" si="20"/>
        <v>0</v>
      </c>
      <c r="G36" s="68">
        <f t="shared" si="20"/>
        <v>0</v>
      </c>
      <c r="H36" s="68">
        <f t="shared" si="20"/>
        <v>0</v>
      </c>
      <c r="I36" s="68">
        <f t="shared" si="20"/>
        <v>0</v>
      </c>
      <c r="J36" s="68">
        <f t="shared" si="20"/>
        <v>0</v>
      </c>
      <c r="K36" s="68">
        <f t="shared" si="20"/>
        <v>0</v>
      </c>
      <c r="L36" s="68">
        <f t="shared" si="20"/>
        <v>0</v>
      </c>
      <c r="M36" s="68">
        <f t="shared" si="20"/>
        <v>0</v>
      </c>
      <c r="N36" s="68">
        <f t="shared" si="20"/>
        <v>0</v>
      </c>
      <c r="O36" s="68">
        <f t="shared" si="20"/>
        <v>0</v>
      </c>
      <c r="P36" s="68">
        <f t="shared" si="20"/>
        <v>0</v>
      </c>
      <c r="Q36" s="3"/>
    </row>
    <row r="37" spans="1:17" ht="14.25" customHeight="1" thickTop="1" thickBot="1" x14ac:dyDescent="0.25">
      <c r="A37" s="7" t="s">
        <v>39</v>
      </c>
      <c r="B37" s="32">
        <f>HOUR(B36)+MINUTE(B36)/100</f>
        <v>0</v>
      </c>
      <c r="C37" s="32">
        <f t="shared" ref="C37:P37" si="21">HOUR(C36)+MINUTE(C36)/100</f>
        <v>0</v>
      </c>
      <c r="D37" s="32">
        <f t="shared" si="21"/>
        <v>0</v>
      </c>
      <c r="E37" s="32">
        <f t="shared" si="21"/>
        <v>0</v>
      </c>
      <c r="F37" s="32">
        <f t="shared" si="21"/>
        <v>0</v>
      </c>
      <c r="G37" s="32">
        <f t="shared" si="21"/>
        <v>0</v>
      </c>
      <c r="H37" s="32">
        <f t="shared" si="21"/>
        <v>0</v>
      </c>
      <c r="I37" s="32">
        <f t="shared" si="21"/>
        <v>0</v>
      </c>
      <c r="J37" s="32">
        <f t="shared" si="21"/>
        <v>0</v>
      </c>
      <c r="K37" s="32">
        <f t="shared" si="21"/>
        <v>0</v>
      </c>
      <c r="L37" s="32">
        <f t="shared" si="21"/>
        <v>0</v>
      </c>
      <c r="M37" s="32">
        <f t="shared" si="21"/>
        <v>0</v>
      </c>
      <c r="N37" s="32">
        <f t="shared" si="21"/>
        <v>0</v>
      </c>
      <c r="O37" s="32">
        <f t="shared" si="21"/>
        <v>0</v>
      </c>
      <c r="P37" s="32">
        <f t="shared" si="21"/>
        <v>0</v>
      </c>
      <c r="Q37" s="3"/>
    </row>
    <row r="38" spans="1:17" s="31" customFormat="1" ht="14.25" hidden="1" thickTop="1" thickBot="1" x14ac:dyDescent="0.25">
      <c r="A38" s="29" t="s">
        <v>41</v>
      </c>
      <c r="B38" s="69">
        <f t="shared" ref="B38:P38" si="22">B36-B29</f>
        <v>-0.33333333333333331</v>
      </c>
      <c r="C38" s="30">
        <f t="shared" si="22"/>
        <v>-0.33333333333333331</v>
      </c>
      <c r="D38" s="30">
        <f t="shared" si="22"/>
        <v>0</v>
      </c>
      <c r="E38" s="30">
        <f t="shared" si="22"/>
        <v>0</v>
      </c>
      <c r="F38" s="30">
        <f t="shared" si="22"/>
        <v>-0.33333333333333331</v>
      </c>
      <c r="G38" s="30">
        <f t="shared" si="22"/>
        <v>-0.33333333333333331</v>
      </c>
      <c r="H38" s="30">
        <f t="shared" si="22"/>
        <v>-0.33333333333333331</v>
      </c>
      <c r="I38" s="30">
        <f t="shared" si="22"/>
        <v>-0.33333333333333331</v>
      </c>
      <c r="J38" s="30">
        <f t="shared" si="22"/>
        <v>-0.33333333333333331</v>
      </c>
      <c r="K38" s="30">
        <f t="shared" si="22"/>
        <v>0</v>
      </c>
      <c r="L38" s="30">
        <f t="shared" si="22"/>
        <v>0</v>
      </c>
      <c r="M38" s="30">
        <f t="shared" si="22"/>
        <v>-0.33333333333333331</v>
      </c>
      <c r="N38" s="30">
        <f t="shared" si="22"/>
        <v>-0.33333333333333331</v>
      </c>
      <c r="O38" s="30">
        <f t="shared" si="22"/>
        <v>-0.33333333333333331</v>
      </c>
      <c r="P38" s="30">
        <f t="shared" si="22"/>
        <v>-0.33333333333333331</v>
      </c>
      <c r="Q38" s="3"/>
    </row>
    <row r="39" spans="1:17" s="31" customFormat="1" ht="14.25" thickTop="1" thickBot="1" x14ac:dyDescent="0.25">
      <c r="A39" s="31" t="s">
        <v>42</v>
      </c>
      <c r="B39" s="33">
        <f>SIGN(B38)*(HOUR(ABS(B38))+MINUTE(ABS(B38))/100)</f>
        <v>-8</v>
      </c>
      <c r="C39" s="33">
        <f t="shared" ref="C39:P39" si="23">SIGN(C38)*(HOUR(ABS(C38))+MINUTE(ABS(C38))/100)</f>
        <v>-8</v>
      </c>
      <c r="D39" s="33">
        <f t="shared" si="23"/>
        <v>0</v>
      </c>
      <c r="E39" s="33">
        <f t="shared" si="23"/>
        <v>0</v>
      </c>
      <c r="F39" s="33">
        <f t="shared" si="23"/>
        <v>-8</v>
      </c>
      <c r="G39" s="33">
        <f t="shared" si="23"/>
        <v>-8</v>
      </c>
      <c r="H39" s="33">
        <f t="shared" si="23"/>
        <v>-8</v>
      </c>
      <c r="I39" s="33">
        <f t="shared" si="23"/>
        <v>-8</v>
      </c>
      <c r="J39" s="33">
        <f t="shared" si="23"/>
        <v>-8</v>
      </c>
      <c r="K39" s="33">
        <f t="shared" si="23"/>
        <v>0</v>
      </c>
      <c r="L39" s="33">
        <f t="shared" si="23"/>
        <v>0</v>
      </c>
      <c r="M39" s="33">
        <f t="shared" si="23"/>
        <v>-8</v>
      </c>
      <c r="N39" s="33">
        <f t="shared" si="23"/>
        <v>-8</v>
      </c>
      <c r="O39" s="33">
        <f t="shared" si="23"/>
        <v>-8</v>
      </c>
      <c r="P39" s="34">
        <f t="shared" si="23"/>
        <v>-8</v>
      </c>
      <c r="Q39" s="3"/>
    </row>
    <row r="40" spans="1:17" s="31" customFormat="1" ht="13.5" hidden="1" thickTop="1" x14ac:dyDescent="0.2">
      <c r="A40" s="29" t="s">
        <v>43</v>
      </c>
      <c r="B40" s="69">
        <f>B38+I10</f>
        <v>-19.333333333333332</v>
      </c>
      <c r="C40" s="30">
        <f t="shared" ref="C40:P40" si="24">C38+B40</f>
        <v>-19.666666666666664</v>
      </c>
      <c r="D40" s="30">
        <f t="shared" si="24"/>
        <v>-19.666666666666664</v>
      </c>
      <c r="E40" s="30">
        <f t="shared" si="24"/>
        <v>-19.666666666666664</v>
      </c>
      <c r="F40" s="30">
        <f t="shared" si="24"/>
        <v>-19.999999999999996</v>
      </c>
      <c r="G40" s="30">
        <f t="shared" si="24"/>
        <v>-20.333333333333329</v>
      </c>
      <c r="H40" s="30">
        <f t="shared" si="24"/>
        <v>-20.666666666666661</v>
      </c>
      <c r="I40" s="30">
        <f t="shared" si="24"/>
        <v>-20.999999999999993</v>
      </c>
      <c r="J40" s="30">
        <f t="shared" si="24"/>
        <v>-21.333333333333325</v>
      </c>
      <c r="K40" s="30">
        <f t="shared" si="24"/>
        <v>-21.333333333333325</v>
      </c>
      <c r="L40" s="30">
        <f t="shared" si="24"/>
        <v>-21.333333333333325</v>
      </c>
      <c r="M40" s="30">
        <f t="shared" si="24"/>
        <v>-21.666666666666657</v>
      </c>
      <c r="N40" s="30">
        <f t="shared" si="24"/>
        <v>-21.999999999999989</v>
      </c>
      <c r="O40" s="30">
        <f t="shared" si="24"/>
        <v>-22.333333333333321</v>
      </c>
      <c r="P40" s="78">
        <f t="shared" si="24"/>
        <v>-22.666666666666654</v>
      </c>
      <c r="Q40" s="3"/>
    </row>
    <row r="41" spans="1:17" ht="15.95" customHeight="1" thickTop="1" x14ac:dyDescent="0.2">
      <c r="A41" s="31" t="s">
        <v>44</v>
      </c>
      <c r="B41" s="35">
        <f>SIGN(B40)*(DAY(ABS(B40))*24+HOUR(ABS(B40))+MINUTE(ABS(B40))/100)</f>
        <v>-464</v>
      </c>
      <c r="C41" s="35">
        <f t="shared" ref="C41:P41" si="25">SIGN(C40)*(DAY(ABS(C40))*24+HOUR(ABS(C40))+MINUTE(ABS(C40))/100)</f>
        <v>-472</v>
      </c>
      <c r="D41" s="35">
        <f t="shared" si="25"/>
        <v>-472</v>
      </c>
      <c r="E41" s="35">
        <f t="shared" si="25"/>
        <v>-472</v>
      </c>
      <c r="F41" s="35">
        <f t="shared" si="25"/>
        <v>-480</v>
      </c>
      <c r="G41" s="35">
        <f t="shared" si="25"/>
        <v>-488</v>
      </c>
      <c r="H41" s="35">
        <f t="shared" si="25"/>
        <v>-496</v>
      </c>
      <c r="I41" s="35">
        <f t="shared" si="25"/>
        <v>-504</v>
      </c>
      <c r="J41" s="35">
        <f t="shared" si="25"/>
        <v>-512</v>
      </c>
      <c r="K41" s="35">
        <f t="shared" si="25"/>
        <v>-512</v>
      </c>
      <c r="L41" s="35">
        <f t="shared" si="25"/>
        <v>-512</v>
      </c>
      <c r="M41" s="35">
        <f t="shared" si="25"/>
        <v>-520</v>
      </c>
      <c r="N41" s="35">
        <f t="shared" si="25"/>
        <v>-528</v>
      </c>
      <c r="O41" s="35">
        <f t="shared" si="25"/>
        <v>-536</v>
      </c>
      <c r="P41" s="35">
        <f t="shared" si="25"/>
        <v>-544</v>
      </c>
      <c r="Q41" s="3"/>
    </row>
    <row r="42" spans="1:17" s="31" customFormat="1" ht="3.75" customHeight="1" x14ac:dyDescent="0.3">
      <c r="A42" s="50"/>
      <c r="B42" s="83" t="str">
        <f>IF(B20=1,"Eing.fehler","")</f>
        <v/>
      </c>
      <c r="C42" s="83" t="str">
        <f t="shared" ref="C42:P42" si="26">IF(C20=1,"Eing.fehler","")</f>
        <v/>
      </c>
      <c r="D42" s="83" t="str">
        <f t="shared" si="26"/>
        <v/>
      </c>
      <c r="E42" s="83" t="str">
        <f t="shared" si="26"/>
        <v/>
      </c>
      <c r="F42" s="83" t="str">
        <f t="shared" si="26"/>
        <v/>
      </c>
      <c r="G42" s="83" t="str">
        <f t="shared" si="26"/>
        <v/>
      </c>
      <c r="H42" s="83" t="str">
        <f t="shared" si="26"/>
        <v/>
      </c>
      <c r="I42" s="83" t="str">
        <f t="shared" si="26"/>
        <v/>
      </c>
      <c r="J42" s="83" t="str">
        <f t="shared" si="26"/>
        <v/>
      </c>
      <c r="K42" s="83" t="str">
        <f t="shared" si="26"/>
        <v/>
      </c>
      <c r="L42" s="83" t="str">
        <f t="shared" si="26"/>
        <v/>
      </c>
      <c r="M42" s="83" t="str">
        <f t="shared" si="26"/>
        <v/>
      </c>
      <c r="N42" s="83" t="str">
        <f t="shared" si="26"/>
        <v/>
      </c>
      <c r="O42" s="83" t="str">
        <f t="shared" si="26"/>
        <v/>
      </c>
      <c r="P42" s="83" t="str">
        <f t="shared" si="26"/>
        <v/>
      </c>
    </row>
    <row r="43" spans="1:17" s="21" customFormat="1" ht="15.95" customHeight="1" thickBot="1" x14ac:dyDescent="0.25">
      <c r="A43" s="21" t="s">
        <v>19</v>
      </c>
      <c r="B43" s="22">
        <f t="shared" ref="B43:N43" si="27">$B$9+COLUMN(B45)+13</f>
        <v>43693</v>
      </c>
      <c r="C43" s="22">
        <f t="shared" si="27"/>
        <v>43694</v>
      </c>
      <c r="D43" s="22">
        <f t="shared" si="27"/>
        <v>43695</v>
      </c>
      <c r="E43" s="22">
        <f t="shared" si="27"/>
        <v>43696</v>
      </c>
      <c r="F43" s="22">
        <f t="shared" si="27"/>
        <v>43697</v>
      </c>
      <c r="G43" s="22">
        <f t="shared" si="27"/>
        <v>43698</v>
      </c>
      <c r="H43" s="22">
        <f t="shared" si="27"/>
        <v>43699</v>
      </c>
      <c r="I43" s="22">
        <f t="shared" si="27"/>
        <v>43700</v>
      </c>
      <c r="J43" s="22">
        <f t="shared" si="27"/>
        <v>43701</v>
      </c>
      <c r="K43" s="22">
        <f t="shared" si="27"/>
        <v>43702</v>
      </c>
      <c r="L43" s="22">
        <f t="shared" si="27"/>
        <v>43703</v>
      </c>
      <c r="M43" s="22">
        <f t="shared" si="27"/>
        <v>43704</v>
      </c>
      <c r="N43" s="22">
        <f t="shared" si="27"/>
        <v>43705</v>
      </c>
      <c r="O43" s="22">
        <f>IF(MONTH($B$9+COLUMN(O45)+13)=MONTH($B$9),$B$9+COLUMN(O45)+13,"")</f>
        <v>43706</v>
      </c>
      <c r="P43" s="22">
        <f>IF(MONTH($B$9+COLUMN(P45)+13)=MONTH($B$9),$B$9+COLUMN(P45)+13,"")</f>
        <v>43707</v>
      </c>
      <c r="Q43" s="22">
        <f>IF(MONTH($B$9+COLUMN(Q45)+13)=MONTH($B$9),$B$9+COLUMN(Q45)+13,"")</f>
        <v>43708</v>
      </c>
    </row>
    <row r="44" spans="1:17" ht="15.95" customHeight="1" thickBot="1" x14ac:dyDescent="0.25">
      <c r="A44" s="7" t="s">
        <v>20</v>
      </c>
      <c r="B44" s="53">
        <f t="shared" ref="B44:Q44" si="28">B43</f>
        <v>43693</v>
      </c>
      <c r="C44" s="53">
        <f t="shared" si="28"/>
        <v>43694</v>
      </c>
      <c r="D44" s="53">
        <f t="shared" si="28"/>
        <v>43695</v>
      </c>
      <c r="E44" s="53">
        <f t="shared" si="28"/>
        <v>43696</v>
      </c>
      <c r="F44" s="53">
        <f t="shared" si="28"/>
        <v>43697</v>
      </c>
      <c r="G44" s="53">
        <f t="shared" si="28"/>
        <v>43698</v>
      </c>
      <c r="H44" s="53">
        <f t="shared" si="28"/>
        <v>43699</v>
      </c>
      <c r="I44" s="53">
        <f t="shared" si="28"/>
        <v>43700</v>
      </c>
      <c r="J44" s="53">
        <f t="shared" si="28"/>
        <v>43701</v>
      </c>
      <c r="K44" s="53">
        <f t="shared" si="28"/>
        <v>43702</v>
      </c>
      <c r="L44" s="53">
        <f t="shared" si="28"/>
        <v>43703</v>
      </c>
      <c r="M44" s="53">
        <f t="shared" si="28"/>
        <v>43704</v>
      </c>
      <c r="N44" s="53">
        <f t="shared" si="28"/>
        <v>43705</v>
      </c>
      <c r="O44" s="53">
        <f t="shared" si="28"/>
        <v>43706</v>
      </c>
      <c r="P44" s="53">
        <f t="shared" si="28"/>
        <v>43707</v>
      </c>
      <c r="Q44" s="53">
        <f t="shared" si="28"/>
        <v>43708</v>
      </c>
    </row>
    <row r="45" spans="1:17" ht="15.95" customHeight="1" x14ac:dyDescent="0.2">
      <c r="A45" s="7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5.95" customHeight="1" x14ac:dyDescent="0.2">
      <c r="A46" s="7" t="s">
        <v>22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.95" customHeight="1" x14ac:dyDescent="0.2">
      <c r="A47" s="7" t="s">
        <v>23</v>
      </c>
      <c r="B47" s="81">
        <f t="shared" ref="B47:Q47" si="29">IF(AND(B51&gt;0,OR(LEFT(B48,1)="U",LEFT(B48,1)="A",LEFT(B48,1)="K",LEFT(B48,1)="D",LEFT(B48,3)="mKK")),$I$1,0)</f>
        <v>0</v>
      </c>
      <c r="C47" s="81">
        <f t="shared" si="29"/>
        <v>0</v>
      </c>
      <c r="D47" s="81">
        <f t="shared" si="29"/>
        <v>0</v>
      </c>
      <c r="E47" s="81">
        <f t="shared" si="29"/>
        <v>0</v>
      </c>
      <c r="F47" s="81">
        <f t="shared" si="29"/>
        <v>0</v>
      </c>
      <c r="G47" s="81">
        <f t="shared" si="29"/>
        <v>0</v>
      </c>
      <c r="H47" s="81">
        <f t="shared" si="29"/>
        <v>0</v>
      </c>
      <c r="I47" s="81">
        <f t="shared" si="29"/>
        <v>0</v>
      </c>
      <c r="J47" s="81">
        <f t="shared" si="29"/>
        <v>0</v>
      </c>
      <c r="K47" s="81">
        <f t="shared" si="29"/>
        <v>0</v>
      </c>
      <c r="L47" s="81">
        <f t="shared" si="29"/>
        <v>0</v>
      </c>
      <c r="M47" s="81">
        <f t="shared" si="29"/>
        <v>0</v>
      </c>
      <c r="N47" s="81">
        <f t="shared" si="29"/>
        <v>0</v>
      </c>
      <c r="O47" s="81">
        <f t="shared" si="29"/>
        <v>0</v>
      </c>
      <c r="P47" s="81">
        <f t="shared" si="29"/>
        <v>0</v>
      </c>
      <c r="Q47" s="81">
        <f t="shared" si="29"/>
        <v>0</v>
      </c>
    </row>
    <row r="48" spans="1:17" ht="15.95" customHeight="1" x14ac:dyDescent="0.2">
      <c r="A48" s="7" t="s">
        <v>24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9"/>
    </row>
    <row r="49" spans="1:18" ht="15.95" customHeight="1" x14ac:dyDescent="0.2">
      <c r="A49" s="7" t="s">
        <v>26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8" ht="15.95" customHeight="1" thickBot="1" x14ac:dyDescent="0.25">
      <c r="A50" s="7" t="s">
        <v>27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8" hidden="1" x14ac:dyDescent="0.2">
      <c r="A51" s="23" t="s">
        <v>28</v>
      </c>
      <c r="B51" s="24">
        <f t="shared" ref="B51:N51" si="30">IF(OR(WEEKDAY(B44)=7,WEEKDAY(B44)=1,B48="gF"),0,$I$1)</f>
        <v>8</v>
      </c>
      <c r="C51" s="24">
        <f t="shared" si="30"/>
        <v>0</v>
      </c>
      <c r="D51" s="24">
        <f t="shared" si="30"/>
        <v>0</v>
      </c>
      <c r="E51" s="24">
        <f t="shared" si="30"/>
        <v>8</v>
      </c>
      <c r="F51" s="24">
        <f t="shared" si="30"/>
        <v>8</v>
      </c>
      <c r="G51" s="24">
        <f t="shared" si="30"/>
        <v>8</v>
      </c>
      <c r="H51" s="24">
        <f t="shared" si="30"/>
        <v>8</v>
      </c>
      <c r="I51" s="24">
        <f t="shared" si="30"/>
        <v>8</v>
      </c>
      <c r="J51" s="24">
        <f t="shared" si="30"/>
        <v>0</v>
      </c>
      <c r="K51" s="24">
        <f t="shared" si="30"/>
        <v>0</v>
      </c>
      <c r="L51" s="24">
        <f t="shared" si="30"/>
        <v>8</v>
      </c>
      <c r="M51" s="24">
        <f t="shared" si="30"/>
        <v>8</v>
      </c>
      <c r="N51" s="24">
        <f t="shared" si="30"/>
        <v>8</v>
      </c>
      <c r="O51" s="24">
        <f>IF(O44&lt;&gt;"",IF(OR(WEEKDAY(O44)=7,WEEKDAY(O44)=1,O48="gF"),0,$I$1),0)</f>
        <v>8</v>
      </c>
      <c r="P51" s="24">
        <f>IF(P44&lt;&gt;"",IF(OR(WEEKDAY(P44)=7,WEEKDAY(P44)=1,P48="gF"),0,$I$1),0)</f>
        <v>8</v>
      </c>
      <c r="Q51" s="24">
        <f>IF(Q44&lt;&gt;"",IF(OR(WEEKDAY(Q44)=7,WEEKDAY(Q44)=1,Q48="gF"),0,$I$1),0)</f>
        <v>0</v>
      </c>
    </row>
    <row r="52" spans="1:18" hidden="1" x14ac:dyDescent="0.2">
      <c r="A52" s="23" t="s">
        <v>29</v>
      </c>
      <c r="B52" s="84">
        <f>IF(B45-INT(B45)&gt;0.59,1,IF(B46-INT(B46)&gt;0.59,1,IF(B47-INT(B47)&gt;0.59,1,IF(B49-INT(B49)&gt;0.59,1,IF(B50-INT(B50)&gt;0.59,1,IF(B65-INT(B65)&gt;0.59,1,0))))))</f>
        <v>0</v>
      </c>
      <c r="C52" s="84">
        <f t="shared" ref="C52:Q52" si="31">IF(C45-INT(C45)&gt;0.59,1,IF(C46-INT(C46)&gt;0.59,1,IF(C47-INT(C47)&gt;0.59,1,IF(C49-INT(C49)&gt;0.59,1,IF(C50-INT(C50)&gt;0.59,1,IF(C65-INT(C65)&gt;0.59,1,0))))))</f>
        <v>0</v>
      </c>
      <c r="D52" s="84">
        <f t="shared" si="31"/>
        <v>0</v>
      </c>
      <c r="E52" s="84">
        <f t="shared" si="31"/>
        <v>0</v>
      </c>
      <c r="F52" s="84">
        <f t="shared" si="31"/>
        <v>0</v>
      </c>
      <c r="G52" s="84">
        <f t="shared" si="31"/>
        <v>0</v>
      </c>
      <c r="H52" s="84">
        <f t="shared" si="31"/>
        <v>0</v>
      </c>
      <c r="I52" s="84">
        <f t="shared" si="31"/>
        <v>0</v>
      </c>
      <c r="J52" s="84">
        <f t="shared" si="31"/>
        <v>0</v>
      </c>
      <c r="K52" s="84">
        <f t="shared" si="31"/>
        <v>0</v>
      </c>
      <c r="L52" s="84">
        <f t="shared" si="31"/>
        <v>0</v>
      </c>
      <c r="M52" s="84">
        <f t="shared" si="31"/>
        <v>0</v>
      </c>
      <c r="N52" s="84">
        <f t="shared" si="31"/>
        <v>0</v>
      </c>
      <c r="O52" s="84">
        <f t="shared" si="31"/>
        <v>0</v>
      </c>
      <c r="P52" s="84">
        <f t="shared" si="31"/>
        <v>0</v>
      </c>
      <c r="Q52" s="84">
        <f t="shared" si="31"/>
        <v>0</v>
      </c>
    </row>
    <row r="53" spans="1:18" ht="15.95" hidden="1" customHeight="1" x14ac:dyDescent="0.2">
      <c r="A53" s="25" t="s">
        <v>30</v>
      </c>
      <c r="B53" s="80">
        <f>IF(LEFT(B48,1)="U",P21-1,P21)</f>
        <v>0</v>
      </c>
      <c r="C53" s="3">
        <f t="shared" ref="C53:Q53" si="32">IF(LEFT(C48,1)="U",B53-1,B53)</f>
        <v>0</v>
      </c>
      <c r="D53" s="3">
        <f t="shared" si="32"/>
        <v>0</v>
      </c>
      <c r="E53" s="3">
        <f t="shared" si="32"/>
        <v>0</v>
      </c>
      <c r="F53" s="3">
        <f t="shared" si="32"/>
        <v>0</v>
      </c>
      <c r="G53" s="3">
        <f t="shared" si="32"/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80">
        <f t="shared" si="32"/>
        <v>0</v>
      </c>
      <c r="R53" s="4"/>
    </row>
    <row r="54" spans="1:18" ht="15.95" hidden="1" customHeight="1" x14ac:dyDescent="0.2">
      <c r="A54" s="25" t="s">
        <v>74</v>
      </c>
      <c r="B54" s="80">
        <f>IF(LEFT(B48,2)="AT",P22-1,P22)</f>
        <v>0</v>
      </c>
      <c r="C54" s="3">
        <f t="shared" ref="C54:Q54" si="33">IF(LEFT(C48,2)="AT",B54-1,B54)</f>
        <v>0</v>
      </c>
      <c r="D54" s="3">
        <f t="shared" si="33"/>
        <v>0</v>
      </c>
      <c r="E54" s="3">
        <f t="shared" si="33"/>
        <v>0</v>
      </c>
      <c r="F54" s="3">
        <f t="shared" si="33"/>
        <v>0</v>
      </c>
      <c r="G54" s="3">
        <f t="shared" si="33"/>
        <v>0</v>
      </c>
      <c r="H54" s="3">
        <f t="shared" si="33"/>
        <v>0</v>
      </c>
      <c r="I54" s="3">
        <f t="shared" si="33"/>
        <v>0</v>
      </c>
      <c r="J54" s="3">
        <f t="shared" si="33"/>
        <v>0</v>
      </c>
      <c r="K54" s="3">
        <f t="shared" si="33"/>
        <v>0</v>
      </c>
      <c r="L54" s="3">
        <f t="shared" si="33"/>
        <v>0</v>
      </c>
      <c r="M54" s="3">
        <f t="shared" si="33"/>
        <v>0</v>
      </c>
      <c r="N54" s="3">
        <f t="shared" si="33"/>
        <v>0</v>
      </c>
      <c r="O54" s="3">
        <f t="shared" si="33"/>
        <v>0</v>
      </c>
      <c r="P54" s="3">
        <f t="shared" si="33"/>
        <v>0</v>
      </c>
      <c r="Q54" s="80">
        <f t="shared" si="33"/>
        <v>0</v>
      </c>
      <c r="R54" s="4"/>
    </row>
    <row r="55" spans="1:18" ht="15.95" hidden="1" customHeight="1" x14ac:dyDescent="0.2">
      <c r="A55" s="23" t="s">
        <v>21</v>
      </c>
      <c r="B55" s="26">
        <f t="shared" ref="B55:P55" si="34">TIME(INT(B45),(B45-INT(B45))*100,0)</f>
        <v>0</v>
      </c>
      <c r="C55" s="26">
        <f t="shared" si="34"/>
        <v>0</v>
      </c>
      <c r="D55" s="26">
        <f t="shared" si="34"/>
        <v>0</v>
      </c>
      <c r="E55" s="26">
        <f t="shared" si="34"/>
        <v>0</v>
      </c>
      <c r="F55" s="27">
        <f t="shared" si="34"/>
        <v>0</v>
      </c>
      <c r="G55" s="26">
        <f t="shared" si="34"/>
        <v>0</v>
      </c>
      <c r="H55" s="26">
        <f t="shared" si="34"/>
        <v>0</v>
      </c>
      <c r="I55" s="26">
        <f t="shared" si="34"/>
        <v>0</v>
      </c>
      <c r="J55" s="26">
        <f t="shared" si="34"/>
        <v>0</v>
      </c>
      <c r="K55" s="26">
        <f t="shared" si="34"/>
        <v>0</v>
      </c>
      <c r="L55" s="26">
        <f t="shared" si="34"/>
        <v>0</v>
      </c>
      <c r="M55" s="26">
        <f t="shared" si="34"/>
        <v>0</v>
      </c>
      <c r="N55" s="26">
        <f t="shared" si="34"/>
        <v>0</v>
      </c>
      <c r="O55" s="26">
        <f t="shared" si="34"/>
        <v>0</v>
      </c>
      <c r="P55" s="26">
        <f t="shared" si="34"/>
        <v>0</v>
      </c>
      <c r="Q55" s="26">
        <f>TIME(INT(Q45),(Q45-INT(Q45))*100,0)</f>
        <v>0</v>
      </c>
    </row>
    <row r="56" spans="1:18" ht="15.95" hidden="1" customHeight="1" x14ac:dyDescent="0.2">
      <c r="A56" s="23" t="s">
        <v>31</v>
      </c>
      <c r="B56" s="67">
        <f>IF(B55&lt;$J$9,$J$9,B55)</f>
        <v>0.29166666666666669</v>
      </c>
      <c r="C56" s="67">
        <f>IF(C55&lt;$J$9,$J$9,C55)</f>
        <v>0.29166666666666669</v>
      </c>
      <c r="D56" s="67">
        <f t="shared" ref="D56:Q56" si="35">IF(AND(D55&gt;0,D55&lt;$J$9),$J$9,D55)</f>
        <v>0</v>
      </c>
      <c r="E56" s="67">
        <f t="shared" si="35"/>
        <v>0</v>
      </c>
      <c r="F56" s="67">
        <f t="shared" si="35"/>
        <v>0</v>
      </c>
      <c r="G56" s="67">
        <f t="shared" si="35"/>
        <v>0</v>
      </c>
      <c r="H56" s="67">
        <f t="shared" si="35"/>
        <v>0</v>
      </c>
      <c r="I56" s="67">
        <f t="shared" si="35"/>
        <v>0</v>
      </c>
      <c r="J56" s="67">
        <f t="shared" si="35"/>
        <v>0</v>
      </c>
      <c r="K56" s="67">
        <f t="shared" si="35"/>
        <v>0</v>
      </c>
      <c r="L56" s="67">
        <f t="shared" si="35"/>
        <v>0</v>
      </c>
      <c r="M56" s="67">
        <f t="shared" si="35"/>
        <v>0</v>
      </c>
      <c r="N56" s="67">
        <f t="shared" si="35"/>
        <v>0</v>
      </c>
      <c r="O56" s="67">
        <f t="shared" si="35"/>
        <v>0</v>
      </c>
      <c r="P56" s="67">
        <f t="shared" si="35"/>
        <v>0</v>
      </c>
      <c r="Q56" s="67">
        <f t="shared" si="35"/>
        <v>0</v>
      </c>
    </row>
    <row r="57" spans="1:18" ht="15.95" hidden="1" customHeight="1" x14ac:dyDescent="0.2">
      <c r="A57" s="23" t="s">
        <v>22</v>
      </c>
      <c r="B57" s="26">
        <f t="shared" ref="B57:Q57" si="36">IF(LEFT(B48,1)="K",B55,TIME(INT(B46),(B46-INT(B46))*100,0))</f>
        <v>0</v>
      </c>
      <c r="C57" s="26">
        <f t="shared" si="36"/>
        <v>0</v>
      </c>
      <c r="D57" s="26">
        <f t="shared" si="36"/>
        <v>0</v>
      </c>
      <c r="E57" s="26">
        <f t="shared" si="36"/>
        <v>0</v>
      </c>
      <c r="F57" s="26">
        <f t="shared" si="36"/>
        <v>0</v>
      </c>
      <c r="G57" s="26">
        <f t="shared" si="36"/>
        <v>0</v>
      </c>
      <c r="H57" s="26">
        <f t="shared" si="36"/>
        <v>0</v>
      </c>
      <c r="I57" s="26">
        <f t="shared" si="36"/>
        <v>0</v>
      </c>
      <c r="J57" s="26">
        <f t="shared" si="36"/>
        <v>0</v>
      </c>
      <c r="K57" s="26">
        <f t="shared" si="36"/>
        <v>0</v>
      </c>
      <c r="L57" s="26">
        <f t="shared" si="36"/>
        <v>0</v>
      </c>
      <c r="M57" s="26">
        <f t="shared" si="36"/>
        <v>0</v>
      </c>
      <c r="N57" s="26">
        <f t="shared" si="36"/>
        <v>0</v>
      </c>
      <c r="O57" s="26">
        <f t="shared" si="36"/>
        <v>0</v>
      </c>
      <c r="P57" s="26">
        <f t="shared" si="36"/>
        <v>0</v>
      </c>
      <c r="Q57" s="26">
        <f t="shared" si="36"/>
        <v>0</v>
      </c>
    </row>
    <row r="58" spans="1:18" ht="15.95" hidden="1" customHeight="1" x14ac:dyDescent="0.2">
      <c r="A58" s="23" t="s">
        <v>32</v>
      </c>
      <c r="B58" s="67">
        <f t="shared" ref="B58:Q58" si="37">IF(B57&gt;$J$10,$J$10,B57)</f>
        <v>0</v>
      </c>
      <c r="C58" s="67">
        <f t="shared" si="37"/>
        <v>0</v>
      </c>
      <c r="D58" s="67">
        <f t="shared" si="37"/>
        <v>0</v>
      </c>
      <c r="E58" s="67">
        <f t="shared" si="37"/>
        <v>0</v>
      </c>
      <c r="F58" s="67">
        <f t="shared" si="37"/>
        <v>0</v>
      </c>
      <c r="G58" s="67">
        <f t="shared" si="37"/>
        <v>0</v>
      </c>
      <c r="H58" s="67">
        <f t="shared" si="37"/>
        <v>0</v>
      </c>
      <c r="I58" s="67">
        <f t="shared" si="37"/>
        <v>0</v>
      </c>
      <c r="J58" s="67">
        <f t="shared" si="37"/>
        <v>0</v>
      </c>
      <c r="K58" s="67">
        <f t="shared" si="37"/>
        <v>0</v>
      </c>
      <c r="L58" s="67">
        <f t="shared" si="37"/>
        <v>0</v>
      </c>
      <c r="M58" s="67">
        <f t="shared" si="37"/>
        <v>0</v>
      </c>
      <c r="N58" s="67">
        <f t="shared" si="37"/>
        <v>0</v>
      </c>
      <c r="O58" s="67">
        <f t="shared" si="37"/>
        <v>0</v>
      </c>
      <c r="P58" s="67">
        <f t="shared" si="37"/>
        <v>0</v>
      </c>
      <c r="Q58" s="67">
        <f t="shared" si="37"/>
        <v>0</v>
      </c>
    </row>
    <row r="59" spans="1:18" ht="15.95" hidden="1" customHeight="1" x14ac:dyDescent="0.2">
      <c r="A59" s="23" t="s">
        <v>23</v>
      </c>
      <c r="B59" s="26">
        <f t="shared" ref="B59:Q59" si="38">TIME(INT(B47),(B47-INT(B47))*100,0)</f>
        <v>0</v>
      </c>
      <c r="C59" s="26">
        <f t="shared" si="38"/>
        <v>0</v>
      </c>
      <c r="D59" s="26">
        <f t="shared" si="38"/>
        <v>0</v>
      </c>
      <c r="E59" s="26">
        <f t="shared" si="38"/>
        <v>0</v>
      </c>
      <c r="F59" s="27">
        <f t="shared" si="38"/>
        <v>0</v>
      </c>
      <c r="G59" s="26">
        <f t="shared" si="38"/>
        <v>0</v>
      </c>
      <c r="H59" s="26">
        <f t="shared" si="38"/>
        <v>0</v>
      </c>
      <c r="I59" s="26">
        <f t="shared" si="38"/>
        <v>0</v>
      </c>
      <c r="J59" s="26">
        <f t="shared" si="38"/>
        <v>0</v>
      </c>
      <c r="K59" s="26">
        <f t="shared" si="38"/>
        <v>0</v>
      </c>
      <c r="L59" s="26">
        <f t="shared" si="38"/>
        <v>0</v>
      </c>
      <c r="M59" s="26">
        <f t="shared" si="38"/>
        <v>0</v>
      </c>
      <c r="N59" s="26">
        <f t="shared" si="38"/>
        <v>0</v>
      </c>
      <c r="O59" s="26">
        <f t="shared" si="38"/>
        <v>0</v>
      </c>
      <c r="P59" s="26">
        <f t="shared" si="38"/>
        <v>0</v>
      </c>
      <c r="Q59" s="26">
        <f t="shared" si="38"/>
        <v>0</v>
      </c>
    </row>
    <row r="60" spans="1:18" ht="15.95" hidden="1" customHeight="1" x14ac:dyDescent="0.2">
      <c r="A60" s="23" t="s">
        <v>33</v>
      </c>
      <c r="B60" s="26">
        <f t="shared" ref="B60:Q60" si="39">TIME(INT(B49),(B49-INT(B49))*100,0)+TIME(INT(B50),(B50-INT(B50))*100,0)</f>
        <v>0</v>
      </c>
      <c r="C60" s="26">
        <f t="shared" si="39"/>
        <v>0</v>
      </c>
      <c r="D60" s="26">
        <f t="shared" si="39"/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</row>
    <row r="61" spans="1:18" hidden="1" x14ac:dyDescent="0.2">
      <c r="A61" s="23" t="s">
        <v>60</v>
      </c>
      <c r="B61" s="26">
        <f t="shared" ref="B61:Q61" si="40">TIME(INT(B51),(B51-INT(B51))*100,0)</f>
        <v>0.33333333333333331</v>
      </c>
      <c r="C61" s="26">
        <f t="shared" si="40"/>
        <v>0</v>
      </c>
      <c r="D61" s="26">
        <f t="shared" si="40"/>
        <v>0</v>
      </c>
      <c r="E61" s="26">
        <f t="shared" si="40"/>
        <v>0.33333333333333331</v>
      </c>
      <c r="F61" s="27">
        <f t="shared" si="40"/>
        <v>0.33333333333333331</v>
      </c>
      <c r="G61" s="26">
        <f t="shared" si="40"/>
        <v>0.33333333333333331</v>
      </c>
      <c r="H61" s="26">
        <f t="shared" si="40"/>
        <v>0.33333333333333331</v>
      </c>
      <c r="I61" s="26">
        <f t="shared" si="40"/>
        <v>0.33333333333333331</v>
      </c>
      <c r="J61" s="26">
        <f t="shared" si="40"/>
        <v>0</v>
      </c>
      <c r="K61" s="26">
        <f t="shared" si="40"/>
        <v>0</v>
      </c>
      <c r="L61" s="26">
        <f t="shared" si="40"/>
        <v>0.33333333333333331</v>
      </c>
      <c r="M61" s="26">
        <f t="shared" si="40"/>
        <v>0.33333333333333331</v>
      </c>
      <c r="N61" s="26">
        <f t="shared" si="40"/>
        <v>0.33333333333333331</v>
      </c>
      <c r="O61" s="26">
        <f t="shared" si="40"/>
        <v>0.33333333333333331</v>
      </c>
      <c r="P61" s="26">
        <f t="shared" si="40"/>
        <v>0.33333333333333331</v>
      </c>
      <c r="Q61" s="26">
        <f t="shared" si="40"/>
        <v>0</v>
      </c>
    </row>
    <row r="62" spans="1:18" ht="15" hidden="1" customHeight="1" x14ac:dyDescent="0.2">
      <c r="A62" s="23" t="s">
        <v>34</v>
      </c>
      <c r="B62" s="79">
        <f>B61+P30</f>
        <v>4</v>
      </c>
      <c r="C62" s="28">
        <f>B62+C61</f>
        <v>4</v>
      </c>
      <c r="D62" s="28">
        <f t="shared" ref="D62:Q62" si="41">C62+D61</f>
        <v>4</v>
      </c>
      <c r="E62" s="28">
        <f t="shared" si="41"/>
        <v>4.333333333333333</v>
      </c>
      <c r="F62" s="28">
        <f t="shared" si="41"/>
        <v>4.6666666666666661</v>
      </c>
      <c r="G62" s="28">
        <f t="shared" si="41"/>
        <v>4.9999999999999991</v>
      </c>
      <c r="H62" s="28">
        <f t="shared" si="41"/>
        <v>5.3333333333333321</v>
      </c>
      <c r="I62" s="28">
        <f t="shared" si="41"/>
        <v>5.6666666666666652</v>
      </c>
      <c r="J62" s="28">
        <f t="shared" si="41"/>
        <v>5.6666666666666652</v>
      </c>
      <c r="K62" s="28">
        <f t="shared" si="41"/>
        <v>5.6666666666666652</v>
      </c>
      <c r="L62" s="28">
        <f t="shared" si="41"/>
        <v>5.9999999999999982</v>
      </c>
      <c r="M62" s="28">
        <f t="shared" si="41"/>
        <v>6.3333333333333313</v>
      </c>
      <c r="N62" s="28">
        <f t="shared" si="41"/>
        <v>6.6666666666666643</v>
      </c>
      <c r="O62" s="28">
        <f t="shared" si="41"/>
        <v>6.9999999999999973</v>
      </c>
      <c r="P62" s="28">
        <f t="shared" si="41"/>
        <v>7.3333333333333304</v>
      </c>
      <c r="Q62" s="71">
        <f t="shared" si="41"/>
        <v>7.3333333333333304</v>
      </c>
    </row>
    <row r="63" spans="1:18" s="31" customFormat="1" ht="15" hidden="1" customHeight="1" x14ac:dyDescent="0.2">
      <c r="A63" s="29" t="s">
        <v>35</v>
      </c>
      <c r="B63" s="30">
        <f t="shared" ref="B63:Q63" si="42">B58-B56</f>
        <v>-0.29166666666666669</v>
      </c>
      <c r="C63" s="30">
        <f t="shared" si="42"/>
        <v>-0.29166666666666669</v>
      </c>
      <c r="D63" s="30">
        <f t="shared" si="42"/>
        <v>0</v>
      </c>
      <c r="E63" s="30">
        <f t="shared" si="42"/>
        <v>0</v>
      </c>
      <c r="F63" s="30">
        <f t="shared" si="42"/>
        <v>0</v>
      </c>
      <c r="G63" s="30">
        <f t="shared" si="42"/>
        <v>0</v>
      </c>
      <c r="H63" s="30">
        <f t="shared" si="42"/>
        <v>0</v>
      </c>
      <c r="I63" s="30">
        <f t="shared" si="42"/>
        <v>0</v>
      </c>
      <c r="J63" s="30">
        <f t="shared" si="42"/>
        <v>0</v>
      </c>
      <c r="K63" s="30">
        <f t="shared" si="42"/>
        <v>0</v>
      </c>
      <c r="L63" s="30">
        <f t="shared" si="42"/>
        <v>0</v>
      </c>
      <c r="M63" s="30">
        <f t="shared" si="42"/>
        <v>0</v>
      </c>
      <c r="N63" s="30">
        <f t="shared" si="42"/>
        <v>0</v>
      </c>
      <c r="O63" s="30">
        <f t="shared" si="42"/>
        <v>0</v>
      </c>
      <c r="P63" s="30">
        <f t="shared" si="42"/>
        <v>0</v>
      </c>
      <c r="Q63" s="30">
        <f t="shared" si="42"/>
        <v>0</v>
      </c>
      <c r="R63" s="30" t="e">
        <f>R58-R56-#REF!</f>
        <v>#REF!</v>
      </c>
    </row>
    <row r="64" spans="1:18" ht="15.95" hidden="1" customHeight="1" thickBot="1" x14ac:dyDescent="0.25">
      <c r="A64" s="23" t="s">
        <v>36</v>
      </c>
      <c r="B64" s="87">
        <f t="shared" ref="B64:R64" si="43">IF(B60&gt;=$D$10,B60,IF(B63-$D$9&gt;$H$10,$D$10,IF(B60&gt;=$D$9,B60,IF(B63&gt;$H$9,$D$9,B60))))</f>
        <v>0</v>
      </c>
      <c r="C64" s="87">
        <f t="shared" si="43"/>
        <v>0</v>
      </c>
      <c r="D64" s="87">
        <f t="shared" si="43"/>
        <v>0</v>
      </c>
      <c r="E64" s="87">
        <f t="shared" si="43"/>
        <v>0</v>
      </c>
      <c r="F64" s="87">
        <f t="shared" si="43"/>
        <v>0</v>
      </c>
      <c r="G64" s="87">
        <f t="shared" si="43"/>
        <v>0</v>
      </c>
      <c r="H64" s="87">
        <f t="shared" si="43"/>
        <v>0</v>
      </c>
      <c r="I64" s="87">
        <f t="shared" si="43"/>
        <v>0</v>
      </c>
      <c r="J64" s="87">
        <f t="shared" si="43"/>
        <v>0</v>
      </c>
      <c r="K64" s="87">
        <f t="shared" si="43"/>
        <v>0</v>
      </c>
      <c r="L64" s="87">
        <f t="shared" si="43"/>
        <v>0</v>
      </c>
      <c r="M64" s="87">
        <f t="shared" si="43"/>
        <v>0</v>
      </c>
      <c r="N64" s="87">
        <f t="shared" si="43"/>
        <v>0</v>
      </c>
      <c r="O64" s="87">
        <f t="shared" si="43"/>
        <v>0</v>
      </c>
      <c r="P64" s="87">
        <f t="shared" si="43"/>
        <v>0</v>
      </c>
      <c r="Q64" s="87">
        <f t="shared" si="43"/>
        <v>0</v>
      </c>
      <c r="R64" s="68" t="e">
        <f t="shared" si="43"/>
        <v>#REF!</v>
      </c>
    </row>
    <row r="65" spans="1:18" ht="14.25" customHeight="1" thickTop="1" thickBot="1" x14ac:dyDescent="0.25">
      <c r="A65" s="7" t="s">
        <v>37</v>
      </c>
      <c r="B65" s="88">
        <f t="shared" ref="B65:R65" si="44">HOUR(B64)+MINUTE(B64)/100</f>
        <v>0</v>
      </c>
      <c r="C65" s="88">
        <f t="shared" si="44"/>
        <v>0</v>
      </c>
      <c r="D65" s="88">
        <f t="shared" si="44"/>
        <v>0</v>
      </c>
      <c r="E65" s="88">
        <f t="shared" si="44"/>
        <v>0</v>
      </c>
      <c r="F65" s="88">
        <f t="shared" si="44"/>
        <v>0</v>
      </c>
      <c r="G65" s="88">
        <f t="shared" si="44"/>
        <v>0</v>
      </c>
      <c r="H65" s="88">
        <f t="shared" si="44"/>
        <v>0</v>
      </c>
      <c r="I65" s="88">
        <f t="shared" si="44"/>
        <v>0</v>
      </c>
      <c r="J65" s="88">
        <f t="shared" si="44"/>
        <v>0</v>
      </c>
      <c r="K65" s="88">
        <f t="shared" si="44"/>
        <v>0</v>
      </c>
      <c r="L65" s="88">
        <f t="shared" si="44"/>
        <v>0</v>
      </c>
      <c r="M65" s="88">
        <f t="shared" si="44"/>
        <v>0</v>
      </c>
      <c r="N65" s="88">
        <f t="shared" si="44"/>
        <v>0</v>
      </c>
      <c r="O65" s="88">
        <f t="shared" si="44"/>
        <v>0</v>
      </c>
      <c r="P65" s="88">
        <f t="shared" si="44"/>
        <v>0</v>
      </c>
      <c r="Q65" s="88">
        <f t="shared" si="44"/>
        <v>0</v>
      </c>
      <c r="R65" s="86" t="e">
        <f t="shared" si="44"/>
        <v>#REF!</v>
      </c>
    </row>
    <row r="66" spans="1:18" ht="15.95" hidden="1" customHeight="1" thickTop="1" x14ac:dyDescent="0.2">
      <c r="A66" s="23" t="s">
        <v>38</v>
      </c>
      <c r="B66" s="89">
        <f>TIME(INT(B65),(B65-INT(B65))*100,0)</f>
        <v>0</v>
      </c>
      <c r="C66" s="89">
        <f t="shared" ref="C66:P66" si="45">TIME(INT(C65),(C65-INT(C65))*100,0)</f>
        <v>0</v>
      </c>
      <c r="D66" s="89">
        <f t="shared" si="45"/>
        <v>0</v>
      </c>
      <c r="E66" s="89">
        <f t="shared" si="45"/>
        <v>0</v>
      </c>
      <c r="F66" s="89">
        <f t="shared" si="45"/>
        <v>0</v>
      </c>
      <c r="G66" s="89">
        <f t="shared" si="45"/>
        <v>0</v>
      </c>
      <c r="H66" s="89">
        <f t="shared" si="45"/>
        <v>0</v>
      </c>
      <c r="I66" s="89">
        <f t="shared" si="45"/>
        <v>0</v>
      </c>
      <c r="J66" s="89">
        <f t="shared" si="45"/>
        <v>0</v>
      </c>
      <c r="K66" s="89">
        <f t="shared" si="45"/>
        <v>0</v>
      </c>
      <c r="L66" s="89">
        <f t="shared" si="45"/>
        <v>0</v>
      </c>
      <c r="M66" s="89">
        <f t="shared" si="45"/>
        <v>0</v>
      </c>
      <c r="N66" s="89">
        <f t="shared" si="45"/>
        <v>0</v>
      </c>
      <c r="O66" s="89">
        <f t="shared" si="45"/>
        <v>0</v>
      </c>
      <c r="P66" s="89">
        <f t="shared" si="45"/>
        <v>0</v>
      </c>
      <c r="Q66" s="89">
        <f>TIME(INT(Q65),(Q65-INT(Q65))*100,0)</f>
        <v>0</v>
      </c>
      <c r="R66" s="89" t="e">
        <f>TIME(INT(R65),(R65-INT(R65))*100,0)</f>
        <v>#REF!</v>
      </c>
    </row>
    <row r="67" spans="1:18" ht="14.25" hidden="1" customHeight="1" x14ac:dyDescent="0.2">
      <c r="A67" s="23" t="s">
        <v>39</v>
      </c>
      <c r="B67" s="30">
        <f>IF(B52=1,0,IF(B58&gt;B56,B58-B56-B66+B59,B59))</f>
        <v>0</v>
      </c>
      <c r="C67" s="30">
        <f t="shared" ref="C67:P67" si="46">IF(C52=1,0,IF(C58&gt;C56,C58-C56-C66+C59,C59))</f>
        <v>0</v>
      </c>
      <c r="D67" s="30">
        <f t="shared" si="46"/>
        <v>0</v>
      </c>
      <c r="E67" s="30">
        <f t="shared" si="46"/>
        <v>0</v>
      </c>
      <c r="F67" s="30">
        <f t="shared" si="46"/>
        <v>0</v>
      </c>
      <c r="G67" s="30">
        <f t="shared" si="46"/>
        <v>0</v>
      </c>
      <c r="H67" s="30">
        <f t="shared" si="46"/>
        <v>0</v>
      </c>
      <c r="I67" s="30">
        <f t="shared" si="46"/>
        <v>0</v>
      </c>
      <c r="J67" s="30">
        <f t="shared" si="46"/>
        <v>0</v>
      </c>
      <c r="K67" s="30">
        <f t="shared" si="46"/>
        <v>0</v>
      </c>
      <c r="L67" s="30">
        <f t="shared" si="46"/>
        <v>0</v>
      </c>
      <c r="M67" s="30">
        <f t="shared" si="46"/>
        <v>0</v>
      </c>
      <c r="N67" s="30">
        <f t="shared" si="46"/>
        <v>0</v>
      </c>
      <c r="O67" s="30">
        <f t="shared" si="46"/>
        <v>0</v>
      </c>
      <c r="P67" s="30">
        <f t="shared" si="46"/>
        <v>0</v>
      </c>
      <c r="Q67" s="30">
        <f>IF(Q52=1,0,IF(Q58&gt;Q56,Q58-Q56-Q66+Q59,Q59))</f>
        <v>0</v>
      </c>
      <c r="R67" s="30">
        <f>IF(R52=1,0,IF(R58&gt;R56,R58-R56-R66+R59,R59))</f>
        <v>0</v>
      </c>
    </row>
    <row r="68" spans="1:18" s="31" customFormat="1" ht="16.5" hidden="1" customHeight="1" thickBot="1" x14ac:dyDescent="0.25">
      <c r="A68" s="29" t="s">
        <v>40</v>
      </c>
      <c r="B68" s="68">
        <f t="shared" ref="B68:R68" si="47">IF(OR(LEFT(B48,1)="U",LEFT(B48,3)="mKK",B67&lt;$C$10),B67,$C$10)</f>
        <v>0</v>
      </c>
      <c r="C68" s="68">
        <f t="shared" si="47"/>
        <v>0</v>
      </c>
      <c r="D68" s="68">
        <f t="shared" si="47"/>
        <v>0</v>
      </c>
      <c r="E68" s="68">
        <f t="shared" si="47"/>
        <v>0</v>
      </c>
      <c r="F68" s="68">
        <f t="shared" si="47"/>
        <v>0</v>
      </c>
      <c r="G68" s="68">
        <f t="shared" si="47"/>
        <v>0</v>
      </c>
      <c r="H68" s="68">
        <f t="shared" si="47"/>
        <v>0</v>
      </c>
      <c r="I68" s="68">
        <f t="shared" si="47"/>
        <v>0</v>
      </c>
      <c r="J68" s="68">
        <f t="shared" si="47"/>
        <v>0</v>
      </c>
      <c r="K68" s="68">
        <f t="shared" si="47"/>
        <v>0</v>
      </c>
      <c r="L68" s="68">
        <f t="shared" si="47"/>
        <v>0</v>
      </c>
      <c r="M68" s="68">
        <f t="shared" si="47"/>
        <v>0</v>
      </c>
      <c r="N68" s="68">
        <f t="shared" si="47"/>
        <v>0</v>
      </c>
      <c r="O68" s="68">
        <f t="shared" si="47"/>
        <v>0</v>
      </c>
      <c r="P68" s="68">
        <f t="shared" si="47"/>
        <v>0</v>
      </c>
      <c r="Q68" s="68">
        <f t="shared" si="47"/>
        <v>0</v>
      </c>
      <c r="R68" s="68">
        <f t="shared" si="47"/>
        <v>0</v>
      </c>
    </row>
    <row r="69" spans="1:18" ht="14.25" customHeight="1" thickTop="1" thickBot="1" x14ac:dyDescent="0.25">
      <c r="A69" s="7" t="s">
        <v>39</v>
      </c>
      <c r="B69" s="32">
        <f>HOUR(B68)+MINUTE(B68)/100</f>
        <v>0</v>
      </c>
      <c r="C69" s="32">
        <f t="shared" ref="C69:Q69" si="48">HOUR(C68)+MINUTE(C68)/100</f>
        <v>0</v>
      </c>
      <c r="D69" s="32">
        <f t="shared" si="48"/>
        <v>0</v>
      </c>
      <c r="E69" s="32">
        <f t="shared" si="48"/>
        <v>0</v>
      </c>
      <c r="F69" s="32">
        <f t="shared" si="48"/>
        <v>0</v>
      </c>
      <c r="G69" s="32">
        <f t="shared" si="48"/>
        <v>0</v>
      </c>
      <c r="H69" s="32">
        <f t="shared" si="48"/>
        <v>0</v>
      </c>
      <c r="I69" s="32">
        <f t="shared" si="48"/>
        <v>0</v>
      </c>
      <c r="J69" s="32">
        <f t="shared" si="48"/>
        <v>0</v>
      </c>
      <c r="K69" s="32">
        <f t="shared" si="48"/>
        <v>0</v>
      </c>
      <c r="L69" s="32">
        <f t="shared" si="48"/>
        <v>0</v>
      </c>
      <c r="M69" s="32">
        <f t="shared" si="48"/>
        <v>0</v>
      </c>
      <c r="N69" s="32">
        <f t="shared" si="48"/>
        <v>0</v>
      </c>
      <c r="O69" s="32">
        <f t="shared" si="48"/>
        <v>0</v>
      </c>
      <c r="P69" s="32">
        <f t="shared" si="48"/>
        <v>0</v>
      </c>
      <c r="Q69" s="32">
        <f t="shared" si="48"/>
        <v>0</v>
      </c>
    </row>
    <row r="70" spans="1:18" s="31" customFormat="1" ht="14.25" hidden="1" thickTop="1" thickBot="1" x14ac:dyDescent="0.25">
      <c r="A70" s="29" t="s">
        <v>41</v>
      </c>
      <c r="B70" s="30">
        <f t="shared" ref="B70:Q70" si="49">B68-B61</f>
        <v>-0.33333333333333331</v>
      </c>
      <c r="C70" s="30">
        <f t="shared" si="49"/>
        <v>0</v>
      </c>
      <c r="D70" s="30">
        <f t="shared" si="49"/>
        <v>0</v>
      </c>
      <c r="E70" s="30">
        <f t="shared" si="49"/>
        <v>-0.33333333333333331</v>
      </c>
      <c r="F70" s="30">
        <f t="shared" si="49"/>
        <v>-0.33333333333333331</v>
      </c>
      <c r="G70" s="30">
        <f t="shared" si="49"/>
        <v>-0.33333333333333331</v>
      </c>
      <c r="H70" s="30">
        <f t="shared" si="49"/>
        <v>-0.33333333333333331</v>
      </c>
      <c r="I70" s="30">
        <f t="shared" si="49"/>
        <v>-0.33333333333333331</v>
      </c>
      <c r="J70" s="30">
        <f t="shared" si="49"/>
        <v>0</v>
      </c>
      <c r="K70" s="30">
        <f t="shared" si="49"/>
        <v>0</v>
      </c>
      <c r="L70" s="30">
        <f t="shared" si="49"/>
        <v>-0.33333333333333331</v>
      </c>
      <c r="M70" s="30">
        <f t="shared" si="49"/>
        <v>-0.33333333333333331</v>
      </c>
      <c r="N70" s="30">
        <f t="shared" si="49"/>
        <v>-0.33333333333333331</v>
      </c>
      <c r="O70" s="30">
        <f t="shared" si="49"/>
        <v>-0.33333333333333331</v>
      </c>
      <c r="P70" s="30">
        <f t="shared" si="49"/>
        <v>-0.33333333333333331</v>
      </c>
      <c r="Q70" s="30">
        <f t="shared" si="49"/>
        <v>0</v>
      </c>
    </row>
    <row r="71" spans="1:18" s="31" customFormat="1" ht="14.25" thickTop="1" thickBot="1" x14ac:dyDescent="0.25">
      <c r="A71" s="31" t="s">
        <v>42</v>
      </c>
      <c r="B71" s="33">
        <f>SIGN(B70)*(HOUR(ABS(B70))+MINUTE(ABS(B70))/100)</f>
        <v>-8</v>
      </c>
      <c r="C71" s="33">
        <f t="shared" ref="C71:Q71" si="50">SIGN(C70)*(HOUR(ABS(C70))+MINUTE(ABS(C70))/100)</f>
        <v>0</v>
      </c>
      <c r="D71" s="33">
        <f t="shared" si="50"/>
        <v>0</v>
      </c>
      <c r="E71" s="33">
        <f t="shared" si="50"/>
        <v>-8</v>
      </c>
      <c r="F71" s="33">
        <f t="shared" si="50"/>
        <v>-8</v>
      </c>
      <c r="G71" s="33">
        <f t="shared" si="50"/>
        <v>-8</v>
      </c>
      <c r="H71" s="33">
        <f t="shared" si="50"/>
        <v>-8</v>
      </c>
      <c r="I71" s="33">
        <f t="shared" si="50"/>
        <v>-8</v>
      </c>
      <c r="J71" s="33">
        <f t="shared" si="50"/>
        <v>0</v>
      </c>
      <c r="K71" s="33">
        <f t="shared" si="50"/>
        <v>0</v>
      </c>
      <c r="L71" s="33">
        <f t="shared" si="50"/>
        <v>-8</v>
      </c>
      <c r="M71" s="33">
        <f t="shared" si="50"/>
        <v>-8</v>
      </c>
      <c r="N71" s="33">
        <f t="shared" si="50"/>
        <v>-8</v>
      </c>
      <c r="O71" s="33">
        <f t="shared" si="50"/>
        <v>-8</v>
      </c>
      <c r="P71" s="34">
        <f t="shared" si="50"/>
        <v>-8</v>
      </c>
      <c r="Q71" s="34">
        <f t="shared" si="50"/>
        <v>0</v>
      </c>
    </row>
    <row r="72" spans="1:18" s="31" customFormat="1" ht="13.5" hidden="1" thickTop="1" x14ac:dyDescent="0.2">
      <c r="A72" s="29" t="s">
        <v>43</v>
      </c>
      <c r="B72" s="69">
        <f>B70+P40</f>
        <v>-22.999999999999986</v>
      </c>
      <c r="C72" s="30">
        <f t="shared" ref="C72:Q72" si="51">C70+B72</f>
        <v>-22.999999999999986</v>
      </c>
      <c r="D72" s="30">
        <f t="shared" si="51"/>
        <v>-22.999999999999986</v>
      </c>
      <c r="E72" s="30">
        <f t="shared" si="51"/>
        <v>-23.333333333333318</v>
      </c>
      <c r="F72" s="30">
        <f t="shared" si="51"/>
        <v>-23.66666666666665</v>
      </c>
      <c r="G72" s="30">
        <f t="shared" si="51"/>
        <v>-23.999999999999982</v>
      </c>
      <c r="H72" s="30">
        <f t="shared" si="51"/>
        <v>-24.333333333333314</v>
      </c>
      <c r="I72" s="30">
        <f t="shared" si="51"/>
        <v>-24.666666666666647</v>
      </c>
      <c r="J72" s="30">
        <f t="shared" si="51"/>
        <v>-24.666666666666647</v>
      </c>
      <c r="K72" s="30">
        <f t="shared" si="51"/>
        <v>-24.666666666666647</v>
      </c>
      <c r="L72" s="30">
        <f t="shared" si="51"/>
        <v>-24.999999999999979</v>
      </c>
      <c r="M72" s="30">
        <f t="shared" si="51"/>
        <v>-25.333333333333311</v>
      </c>
      <c r="N72" s="30">
        <f t="shared" si="51"/>
        <v>-25.666666666666643</v>
      </c>
      <c r="O72" s="30">
        <f t="shared" si="51"/>
        <v>-25.999999999999975</v>
      </c>
      <c r="P72" s="30">
        <f t="shared" si="51"/>
        <v>-26.333333333333307</v>
      </c>
      <c r="Q72" s="78">
        <f t="shared" si="51"/>
        <v>-26.333333333333307</v>
      </c>
    </row>
    <row r="73" spans="1:18" ht="15.95" customHeight="1" thickTop="1" x14ac:dyDescent="0.2">
      <c r="A73" s="31" t="s">
        <v>44</v>
      </c>
      <c r="B73" s="35">
        <f>SIGN(B72)*(DAY(ABS(B72))*24+HOUR(ABS(B72))+MINUTE(ABS(B72))/100)</f>
        <v>-552</v>
      </c>
      <c r="C73" s="35">
        <f t="shared" ref="C73:Q73" si="52">SIGN(C72)*(DAY(ABS(C72))*24+HOUR(ABS(C72))+MINUTE(ABS(C72))/100)</f>
        <v>-552</v>
      </c>
      <c r="D73" s="35">
        <f t="shared" si="52"/>
        <v>-552</v>
      </c>
      <c r="E73" s="35">
        <f t="shared" si="52"/>
        <v>-560</v>
      </c>
      <c r="F73" s="35">
        <f t="shared" si="52"/>
        <v>-568</v>
      </c>
      <c r="G73" s="35">
        <f t="shared" si="52"/>
        <v>-576</v>
      </c>
      <c r="H73" s="35">
        <f t="shared" si="52"/>
        <v>-584</v>
      </c>
      <c r="I73" s="35">
        <f t="shared" si="52"/>
        <v>-592</v>
      </c>
      <c r="J73" s="35">
        <f t="shared" si="52"/>
        <v>-592</v>
      </c>
      <c r="K73" s="35">
        <f t="shared" si="52"/>
        <v>-592</v>
      </c>
      <c r="L73" s="35">
        <f t="shared" si="52"/>
        <v>-600</v>
      </c>
      <c r="M73" s="35">
        <f t="shared" si="52"/>
        <v>-608</v>
      </c>
      <c r="N73" s="35">
        <f t="shared" si="52"/>
        <v>-616</v>
      </c>
      <c r="O73" s="35">
        <f t="shared" si="52"/>
        <v>-624</v>
      </c>
      <c r="P73" s="35">
        <f t="shared" si="52"/>
        <v>-632</v>
      </c>
      <c r="Q73" s="35">
        <f t="shared" si="52"/>
        <v>-632</v>
      </c>
    </row>
    <row r="74" spans="1:18" ht="6" customHeight="1" thickBot="1" x14ac:dyDescent="0.35">
      <c r="A74" s="31"/>
      <c r="B74" s="83" t="str">
        <f>IF(B52=1,"Eing.fehler","")</f>
        <v/>
      </c>
      <c r="C74" s="83" t="str">
        <f t="shared" ref="C74:R74" si="53">IF(C52=1,"Eing.fehler","")</f>
        <v/>
      </c>
      <c r="D74" s="83" t="str">
        <f t="shared" si="53"/>
        <v/>
      </c>
      <c r="E74" s="83" t="str">
        <f t="shared" si="53"/>
        <v/>
      </c>
      <c r="F74" s="83" t="str">
        <f t="shared" si="53"/>
        <v/>
      </c>
      <c r="G74" s="83" t="str">
        <f t="shared" si="53"/>
        <v/>
      </c>
      <c r="H74" s="83" t="str">
        <f t="shared" si="53"/>
        <v/>
      </c>
      <c r="I74" s="83" t="str">
        <f t="shared" si="53"/>
        <v/>
      </c>
      <c r="J74" s="83" t="str">
        <f t="shared" si="53"/>
        <v/>
      </c>
      <c r="K74" s="83" t="str">
        <f t="shared" si="53"/>
        <v/>
      </c>
      <c r="L74" s="83" t="str">
        <f t="shared" si="53"/>
        <v/>
      </c>
      <c r="M74" s="83" t="str">
        <f t="shared" si="53"/>
        <v/>
      </c>
      <c r="N74" s="83" t="str">
        <f t="shared" si="53"/>
        <v/>
      </c>
      <c r="O74" s="83" t="str">
        <f t="shared" si="53"/>
        <v/>
      </c>
      <c r="P74" s="83" t="str">
        <f t="shared" si="53"/>
        <v/>
      </c>
      <c r="Q74" s="83" t="str">
        <f t="shared" si="53"/>
        <v/>
      </c>
      <c r="R74" s="83" t="str">
        <f t="shared" si="53"/>
        <v/>
      </c>
    </row>
    <row r="75" spans="1:18" ht="13.5" thickTop="1" x14ac:dyDescent="0.2">
      <c r="B75" s="101" t="s">
        <v>45</v>
      </c>
      <c r="C75" s="104" t="s">
        <v>46</v>
      </c>
      <c r="D75" s="104"/>
      <c r="E75" s="105"/>
      <c r="F75" s="104" t="s">
        <v>47</v>
      </c>
      <c r="G75" s="105"/>
      <c r="H75" s="104"/>
      <c r="I75" s="105"/>
      <c r="J75" s="104" t="s">
        <v>48</v>
      </c>
      <c r="K75" s="104"/>
      <c r="L75" s="105"/>
      <c r="M75" s="106"/>
      <c r="O75" s="123" t="s">
        <v>49</v>
      </c>
    </row>
    <row r="76" spans="1:18" x14ac:dyDescent="0.2">
      <c r="B76" s="102" t="s">
        <v>50</v>
      </c>
      <c r="C76" s="18" t="s">
        <v>51</v>
      </c>
      <c r="D76" s="18"/>
      <c r="E76" s="17"/>
      <c r="F76" s="18" t="s">
        <v>52</v>
      </c>
      <c r="G76" s="17"/>
      <c r="H76" s="18"/>
      <c r="I76" s="17"/>
      <c r="J76" s="100" t="s">
        <v>53</v>
      </c>
      <c r="K76" s="18"/>
      <c r="L76" s="17"/>
      <c r="M76" s="107"/>
      <c r="O76" s="72"/>
      <c r="P76" s="93"/>
      <c r="Q76" s="73"/>
    </row>
    <row r="77" spans="1:18" x14ac:dyDescent="0.2">
      <c r="A77" s="98" t="s">
        <v>89</v>
      </c>
      <c r="B77" s="102" t="s">
        <v>54</v>
      </c>
      <c r="C77" s="18" t="s">
        <v>55</v>
      </c>
      <c r="D77" s="18"/>
      <c r="E77" s="17"/>
      <c r="F77" s="18" t="s">
        <v>56</v>
      </c>
      <c r="G77" s="17"/>
      <c r="H77" s="18"/>
      <c r="I77" s="17"/>
      <c r="J77" s="18" t="s">
        <v>57</v>
      </c>
      <c r="K77" s="18"/>
      <c r="L77" s="17"/>
      <c r="M77" s="107"/>
      <c r="O77" s="121"/>
      <c r="P77" s="92"/>
      <c r="Q77" s="122"/>
    </row>
    <row r="78" spans="1:18" ht="13.5" thickBot="1" x14ac:dyDescent="0.25">
      <c r="A78" s="99"/>
      <c r="B78" s="103" t="s">
        <v>58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10"/>
      <c r="O78" s="74"/>
      <c r="P78" s="94"/>
      <c r="Q78" s="75"/>
    </row>
    <row r="79" spans="1:18" ht="13.5" thickTop="1" x14ac:dyDescent="0.2"/>
  </sheetData>
  <phoneticPr fontId="2" type="noConversion"/>
  <pageMargins left="0.25" right="0" top="0.3" bottom="0" header="0.26" footer="0.19"/>
  <pageSetup paperSize="9" orientation="landscape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30</vt:i4>
      </vt:variant>
    </vt:vector>
  </HeadingPairs>
  <TitlesOfParts>
    <vt:vector size="43" baseType="lpstr">
      <vt:lpstr>U+AT</vt:lpstr>
      <vt:lpstr>Jan</vt:lpstr>
      <vt:lpstr>Feb</vt:lpstr>
      <vt:lpstr>Mrz</vt:lpstr>
      <vt:lpstr>Apr</vt:lpstr>
      <vt:lpstr>Mai</vt:lpstr>
      <vt:lpstr>Juni</vt:lpstr>
      <vt:lpstr>Juli</vt:lpstr>
      <vt:lpstr>Aug</vt:lpstr>
      <vt:lpstr>Sep</vt:lpstr>
      <vt:lpstr>Okt</vt:lpstr>
      <vt:lpstr>Nov</vt:lpstr>
      <vt:lpstr>Dez</vt:lpstr>
      <vt:lpstr>Jan!Bemerkg_bis15</vt:lpstr>
      <vt:lpstr>Bemerkg_bis15</vt:lpstr>
      <vt:lpstr>Jan!Bemerkg_bis31</vt:lpstr>
      <vt:lpstr>Bemerkg_bis31</vt:lpstr>
      <vt:lpstr>Feb!Datumbis15</vt:lpstr>
      <vt:lpstr>Jan!Datumbis15</vt:lpstr>
      <vt:lpstr>Datumbis15</vt:lpstr>
      <vt:lpstr>Jan!DatumBis31</vt:lpstr>
      <vt:lpstr>DatumBis31</vt:lpstr>
      <vt:lpstr>Jan!ersterTag_imMonat</vt:lpstr>
      <vt:lpstr>ersterTag_imMonat</vt:lpstr>
      <vt:lpstr>Ist</vt:lpstr>
      <vt:lpstr>Jan!max_amTag</vt:lpstr>
      <vt:lpstr>max_amTag</vt:lpstr>
      <vt:lpstr>Jan!max_amTag_MM</vt:lpstr>
      <vt:lpstr>Jan!max_imMonat</vt:lpstr>
      <vt:lpstr>max_imMonat</vt:lpstr>
      <vt:lpstr>Jan!max_imMonat_MM</vt:lpstr>
      <vt:lpstr>neuesSaldo</vt:lpstr>
      <vt:lpstr>Jan!Saldo_Vormonat</vt:lpstr>
      <vt:lpstr>Jan!Soll_amTag</vt:lpstr>
      <vt:lpstr>Soll_amTag</vt:lpstr>
      <vt:lpstr>Jan!Soll_bis15</vt:lpstr>
      <vt:lpstr>Soll_bis15</vt:lpstr>
      <vt:lpstr>Jan!Soll_bis31</vt:lpstr>
      <vt:lpstr>Soll_bis31</vt:lpstr>
      <vt:lpstr>Soll_im_Monat</vt:lpstr>
      <vt:lpstr>Jan!Soll_imMonat_HHMM</vt:lpstr>
      <vt:lpstr>Soll_imMonat_HHMM</vt:lpstr>
      <vt:lpstr>Jan!Summe_Ist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Besitzer</cp:lastModifiedBy>
  <cp:lastPrinted>2004-07-14T07:27:30Z</cp:lastPrinted>
  <dcterms:created xsi:type="dcterms:W3CDTF">1996-09-30T08:44:43Z</dcterms:created>
  <dcterms:modified xsi:type="dcterms:W3CDTF">2019-09-12T18:08:53Z</dcterms:modified>
</cp:coreProperties>
</file>